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stujjc-my.sharepoint.com/personal/ereyes_jjc_edu/Documents/Documents/Testing/"/>
    </mc:Choice>
  </mc:AlternateContent>
  <bookViews>
    <workbookView xWindow="0" yWindow="0" windowWidth="17930" windowHeight="10050"/>
  </bookViews>
  <sheets>
    <sheet name="Directions" sheetId="8" r:id="rId1"/>
    <sheet name="Math Placement" sheetId="1" r:id="rId2"/>
    <sheet name="Geometry Placement" sheetId="2" r:id="rId3"/>
    <sheet name="Reading Placement" sheetId="5" r:id="rId4"/>
    <sheet name="Writing Placement" sheetId="6" r:id="rId5"/>
    <sheet name="EAP Placement" sheetId="7" r:id="rId6"/>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5" l="1"/>
  <c r="C70" i="5"/>
  <c r="C61" i="6"/>
  <c r="C52" i="6"/>
  <c r="C25" i="6"/>
  <c r="B57" i="5"/>
  <c r="B48" i="6"/>
  <c r="C61" i="5"/>
  <c r="C25" i="5"/>
  <c r="C35" i="2"/>
  <c r="B31" i="2"/>
  <c r="B33" i="2"/>
  <c r="B32" i="2"/>
  <c r="C26" i="2"/>
  <c r="C22" i="2"/>
  <c r="B19" i="2"/>
  <c r="B18" i="2"/>
  <c r="B17" i="2"/>
  <c r="C85" i="1"/>
  <c r="C40" i="1"/>
  <c r="C76" i="1"/>
  <c r="B72" i="1"/>
  <c r="C31" i="1"/>
  <c r="C49" i="1"/>
  <c r="C30" i="1"/>
  <c r="C29" i="1"/>
  <c r="B27" i="1"/>
  <c r="B26" i="1"/>
  <c r="B25" i="1"/>
  <c r="C20" i="1"/>
  <c r="C16" i="7"/>
  <c r="C15" i="7"/>
  <c r="B18" i="7"/>
  <c r="C16" i="5"/>
  <c r="C16" i="6"/>
  <c r="B23" i="5"/>
  <c r="B22" i="5"/>
  <c r="B21" i="5"/>
  <c r="C13" i="2"/>
  <c r="C71" i="6"/>
  <c r="C70" i="6"/>
  <c r="C43" i="6"/>
  <c r="C34" i="6"/>
  <c r="C79" i="5"/>
  <c r="C52" i="5"/>
  <c r="C43" i="5"/>
  <c r="C94" i="1"/>
  <c r="C67" i="1"/>
  <c r="C58" i="1"/>
  <c r="C19" i="1"/>
  <c r="B23" i="6"/>
  <c r="B32" i="6"/>
  <c r="B41" i="6"/>
  <c r="B50" i="6"/>
  <c r="B59" i="6"/>
  <c r="B68" i="6"/>
  <c r="B77" i="5"/>
  <c r="B68" i="5"/>
  <c r="B50" i="5"/>
  <c r="B41" i="5"/>
  <c r="B32" i="5"/>
  <c r="B14" i="5"/>
  <c r="B92" i="1"/>
  <c r="B83" i="1"/>
  <c r="B74" i="1"/>
  <c r="B65" i="1"/>
  <c r="B56" i="1"/>
  <c r="B47" i="1"/>
  <c r="B13" i="7"/>
  <c r="B12" i="7"/>
  <c r="B11" i="7"/>
  <c r="B67" i="6"/>
  <c r="B66" i="6"/>
  <c r="B58" i="6"/>
  <c r="B57" i="6"/>
  <c r="B49" i="6"/>
  <c r="B40" i="6"/>
  <c r="B39" i="6"/>
  <c r="B31" i="6"/>
  <c r="B30" i="6"/>
  <c r="B22" i="6"/>
  <c r="B21" i="6"/>
  <c r="B14" i="6"/>
  <c r="B13" i="6"/>
  <c r="B12" i="6"/>
  <c r="B76" i="5"/>
  <c r="B75" i="5"/>
  <c r="B67" i="5"/>
  <c r="B66" i="5"/>
  <c r="B58" i="5"/>
  <c r="B59" i="5"/>
  <c r="B49" i="5"/>
  <c r="B48" i="5"/>
  <c r="B40" i="5"/>
  <c r="B39" i="5"/>
  <c r="B31" i="5"/>
  <c r="B30" i="5"/>
  <c r="B13" i="5"/>
  <c r="B12" i="5"/>
  <c r="B90" i="1"/>
  <c r="B81" i="1"/>
  <c r="B63" i="1"/>
  <c r="B54" i="1"/>
  <c r="B45" i="1"/>
  <c r="B36" i="1"/>
  <c r="B38" i="1"/>
  <c r="B14" i="1"/>
  <c r="B16" i="1"/>
  <c r="B91" i="1"/>
  <c r="B82" i="1"/>
  <c r="B73" i="1"/>
  <c r="B64" i="1"/>
  <c r="B55" i="1"/>
  <c r="B46" i="1"/>
  <c r="B37" i="1"/>
  <c r="B15" i="1"/>
</calcChain>
</file>

<file path=xl/sharedStrings.xml><?xml version="1.0" encoding="utf-8"?>
<sst xmlns="http://schemas.openxmlformats.org/spreadsheetml/2006/main" count="277" uniqueCount="120">
  <si>
    <t>Accuplacer</t>
  </si>
  <si>
    <t>ACT</t>
  </si>
  <si>
    <t>ALEKS</t>
  </si>
  <si>
    <t>GED</t>
  </si>
  <si>
    <t>HiSET</t>
  </si>
  <si>
    <t>TASC</t>
  </si>
  <si>
    <t>Enter ACT Math Score:</t>
  </si>
  <si>
    <t>Enter ALEKS Math Score:</t>
  </si>
  <si>
    <t>Enter HiSET Math Score:</t>
  </si>
  <si>
    <t>Today's Date</t>
  </si>
  <si>
    <t>Accuplacer - Scores are valid for 48 months.</t>
  </si>
  <si>
    <t>Your ACT Math scores will expire on:</t>
  </si>
  <si>
    <t>ACT - Scores are valid for 48 months.</t>
  </si>
  <si>
    <t>ALEKS - Scores are valid for 24 months.</t>
  </si>
  <si>
    <t>Your ALEKS Math scores will expire on:</t>
  </si>
  <si>
    <t>GED - Scores are valid for 48 months.</t>
  </si>
  <si>
    <t>Your GED Math scores will expire on:</t>
  </si>
  <si>
    <t>Enter GED Math Score:</t>
  </si>
  <si>
    <t>HiSET - Scores are valid for 48 months.</t>
  </si>
  <si>
    <t>Your HiSET Math scores will expire on:</t>
  </si>
  <si>
    <t>SAT - Scores are valid for 48 months.</t>
  </si>
  <si>
    <t>Date of SAT Math Testing (MM/DD/YYYY format)</t>
  </si>
  <si>
    <t>Date of ACT Math Testing (MM/DD/YYYY format):</t>
  </si>
  <si>
    <t>Date of ALEKS Math Testing (MM/DD/YYYY format):</t>
  </si>
  <si>
    <t>Date of GED Math Testing (MM/DD/YYYY format):</t>
  </si>
  <si>
    <t>Date of HiSET Math Testing (MM/DD/YYYY format):</t>
  </si>
  <si>
    <t>Your SAT Math scores will expire on:</t>
  </si>
  <si>
    <t>SAT</t>
  </si>
  <si>
    <t>TASC - Scores are valid for 48 months.</t>
  </si>
  <si>
    <t>Date of TASC Math Testing (MM/DD/YYYY format):</t>
  </si>
  <si>
    <t>Your TASC Math scores will expire on:</t>
  </si>
  <si>
    <t>Enter TASC Math Score:</t>
  </si>
  <si>
    <t>MATH 119, 123, 124, 131, 138, and 142 require the geometry prerequisite.</t>
  </si>
  <si>
    <t>Accuplacer Geometry - Scores never expire.</t>
  </si>
  <si>
    <t>Enter Accuplacer Geometry Score:</t>
  </si>
  <si>
    <t>Date of ACT English Testing (MM/DD/YYYY format):</t>
  </si>
  <si>
    <t>Your ACT English scores will expire on:</t>
  </si>
  <si>
    <t>Enter ACT English Score:</t>
  </si>
  <si>
    <t>Date of GED Language Arts Testing (MM/DD/YYYY format):</t>
  </si>
  <si>
    <t>Your GED Language Arts scores will expire on:</t>
  </si>
  <si>
    <t>Enter GED Language Arts Score:</t>
  </si>
  <si>
    <t>Date of HiSET Reading Testing (MM/DD/YYYY format):</t>
  </si>
  <si>
    <t>Your HiSET Reading scores will expire on:</t>
  </si>
  <si>
    <t>Enter HiSET Reading Score:</t>
  </si>
  <si>
    <t>Date of SAT Testing (MM/DD/YYYY format)</t>
  </si>
  <si>
    <t>Your SAT scores will expire on:</t>
  </si>
  <si>
    <t>Date of TASC Lang. Arts Reading Testing (MM/DD/YYYY format):</t>
  </si>
  <si>
    <t>Your TASC Lang. Arts Reading scores will expire on:</t>
  </si>
  <si>
    <t>Enter TASC Lang. Arts Reading Score:</t>
  </si>
  <si>
    <t>Date of Accuplacer WritePlacer Testing (MM/DD/YYYY format):</t>
  </si>
  <si>
    <t>Your Accuplacer WritePlacer scores will expire on:</t>
  </si>
  <si>
    <t>Enter Accuplacer WritePlacer Score:</t>
  </si>
  <si>
    <t>Date of HiSET Writing Testing (MM/DD/YYYY format):</t>
  </si>
  <si>
    <t>Your HiSET Writing scores will expire on:</t>
  </si>
  <si>
    <t>Enter HiSET Writing Score:</t>
  </si>
  <si>
    <t>Date of TASC Testing (MM/DD/YYYY format):</t>
  </si>
  <si>
    <t>Your TASC scores will expire on:</t>
  </si>
  <si>
    <t>Enter TASC Essay Score:</t>
  </si>
  <si>
    <t>Date of Accuplacer Testing (MM/DD/YYYY format):</t>
  </si>
  <si>
    <t>Your Accuplacer scores will expire on:</t>
  </si>
  <si>
    <t>Enter Accuplacer ESL Reading Score:</t>
  </si>
  <si>
    <t>Enter Accuplacer WritePlacer ESL Score:</t>
  </si>
  <si>
    <t>Enter your date of testing into the red box, to determine if your scores are valid or have expired.</t>
  </si>
  <si>
    <t>Enter your testing scores into the red box(es) below, to determine in which course(s) you placed.</t>
  </si>
  <si>
    <t>Enter your testing scores into the red box(es) below, to determine whether you met the geometry prerequisite.</t>
  </si>
  <si>
    <t>Enter TASC Lang. Arts Writing Score:</t>
  </si>
  <si>
    <t>Accuplacer - Classic (20-120 scale)</t>
  </si>
  <si>
    <t>Accuplacer - Next Generation (200-300 scale)</t>
  </si>
  <si>
    <r>
      <t xml:space="preserve">Enter Accuplacer </t>
    </r>
    <r>
      <rPr>
        <b/>
        <sz val="12"/>
        <color theme="1"/>
        <rFont val="Calibri"/>
        <family val="2"/>
        <scheme val="minor"/>
      </rPr>
      <t xml:space="preserve">Next Generation Arithmetic </t>
    </r>
    <r>
      <rPr>
        <sz val="12"/>
        <color theme="1"/>
        <rFont val="Calibri"/>
        <family val="2"/>
        <scheme val="minor"/>
      </rPr>
      <t xml:space="preserve"> Score:</t>
    </r>
  </si>
  <si>
    <r>
      <t xml:space="preserve">Enter Accuplacer </t>
    </r>
    <r>
      <rPr>
        <b/>
        <sz val="12"/>
        <color theme="1"/>
        <rFont val="Calibri"/>
        <family val="2"/>
        <scheme val="minor"/>
      </rPr>
      <t>Classic</t>
    </r>
    <r>
      <rPr>
        <sz val="12"/>
        <color theme="1"/>
        <rFont val="Calibri"/>
        <family val="2"/>
        <scheme val="minor"/>
      </rPr>
      <t xml:space="preserve"> </t>
    </r>
    <r>
      <rPr>
        <b/>
        <sz val="12"/>
        <color theme="1"/>
        <rFont val="Calibri"/>
        <family val="2"/>
        <scheme val="minor"/>
      </rPr>
      <t xml:space="preserve">Arithmetic </t>
    </r>
    <r>
      <rPr>
        <sz val="12"/>
        <color theme="1"/>
        <rFont val="Calibri"/>
        <family val="2"/>
        <scheme val="minor"/>
      </rPr>
      <t xml:space="preserve"> Score:</t>
    </r>
  </si>
  <si>
    <r>
      <t xml:space="preserve">Enter Accuplacer </t>
    </r>
    <r>
      <rPr>
        <b/>
        <sz val="12"/>
        <color theme="1"/>
        <rFont val="Calibri"/>
        <family val="2"/>
        <scheme val="minor"/>
      </rPr>
      <t>Classic</t>
    </r>
    <r>
      <rPr>
        <sz val="12"/>
        <color theme="1"/>
        <rFont val="Calibri"/>
        <family val="2"/>
        <scheme val="minor"/>
      </rPr>
      <t xml:space="preserve"> </t>
    </r>
    <r>
      <rPr>
        <b/>
        <sz val="12"/>
        <color theme="1"/>
        <rFont val="Calibri"/>
        <family val="2"/>
        <scheme val="minor"/>
      </rPr>
      <t>Elementary Algebra</t>
    </r>
    <r>
      <rPr>
        <sz val="12"/>
        <color theme="1"/>
        <rFont val="Calibri"/>
        <family val="2"/>
        <scheme val="minor"/>
      </rPr>
      <t xml:space="preserve"> Score:</t>
    </r>
  </si>
  <si>
    <r>
      <t xml:space="preserve">Enter Accuplacer </t>
    </r>
    <r>
      <rPr>
        <b/>
        <sz val="12"/>
        <color theme="1"/>
        <rFont val="Calibri"/>
        <family val="2"/>
        <scheme val="minor"/>
      </rPr>
      <t>Classic</t>
    </r>
    <r>
      <rPr>
        <sz val="12"/>
        <color theme="1"/>
        <rFont val="Calibri"/>
        <family val="2"/>
        <scheme val="minor"/>
      </rPr>
      <t xml:space="preserve"> </t>
    </r>
    <r>
      <rPr>
        <b/>
        <sz val="12"/>
        <color theme="1"/>
        <rFont val="Calibri"/>
        <family val="2"/>
        <scheme val="minor"/>
      </rPr>
      <t>College Math</t>
    </r>
    <r>
      <rPr>
        <sz val="12"/>
        <color theme="1"/>
        <rFont val="Calibri"/>
        <family val="2"/>
        <scheme val="minor"/>
      </rPr>
      <t xml:space="preserve"> Score:</t>
    </r>
  </si>
  <si>
    <r>
      <t xml:space="preserve">Your Accuplacer </t>
    </r>
    <r>
      <rPr>
        <b/>
        <sz val="12"/>
        <color theme="1"/>
        <rFont val="Calibri"/>
        <family val="2"/>
        <scheme val="minor"/>
      </rPr>
      <t xml:space="preserve">Classic Reading </t>
    </r>
    <r>
      <rPr>
        <sz val="12"/>
        <color theme="1"/>
        <rFont val="Calibri"/>
        <family val="2"/>
        <scheme val="minor"/>
      </rPr>
      <t>scores will expire on:</t>
    </r>
  </si>
  <si>
    <r>
      <t xml:space="preserve">Enter Accuplacer </t>
    </r>
    <r>
      <rPr>
        <b/>
        <sz val="12"/>
        <color theme="1"/>
        <rFont val="Calibri"/>
        <family val="2"/>
        <scheme val="minor"/>
      </rPr>
      <t>Classic Reading</t>
    </r>
    <r>
      <rPr>
        <sz val="12"/>
        <color theme="1"/>
        <rFont val="Calibri"/>
        <family val="2"/>
        <scheme val="minor"/>
      </rPr>
      <t xml:space="preserve"> Score:</t>
    </r>
  </si>
  <si>
    <r>
      <t xml:space="preserve">Date of Accuplacer </t>
    </r>
    <r>
      <rPr>
        <b/>
        <sz val="12"/>
        <color theme="1"/>
        <rFont val="Calibri"/>
        <family val="2"/>
        <scheme val="minor"/>
      </rPr>
      <t>Classic Reading</t>
    </r>
    <r>
      <rPr>
        <sz val="12"/>
        <color theme="1"/>
        <rFont val="Calibri"/>
        <family val="2"/>
        <scheme val="minor"/>
      </rPr>
      <t xml:space="preserve"> Testing (MM/DD/YYYY format):</t>
    </r>
  </si>
  <si>
    <r>
      <t xml:space="preserve">Date of Accuplacer </t>
    </r>
    <r>
      <rPr>
        <b/>
        <sz val="12"/>
        <color theme="1"/>
        <rFont val="Calibri"/>
        <family val="2"/>
        <scheme val="minor"/>
      </rPr>
      <t>Next Generation Reading</t>
    </r>
    <r>
      <rPr>
        <sz val="12"/>
        <color theme="1"/>
        <rFont val="Calibri"/>
        <family val="2"/>
        <scheme val="minor"/>
      </rPr>
      <t xml:space="preserve"> Testing (MM/DD/YYYY format):</t>
    </r>
  </si>
  <si>
    <r>
      <t xml:space="preserve">Your Accuplacer </t>
    </r>
    <r>
      <rPr>
        <b/>
        <sz val="12"/>
        <color theme="1"/>
        <rFont val="Calibri"/>
        <family val="2"/>
        <scheme val="minor"/>
      </rPr>
      <t xml:space="preserve">Next Generation Reading </t>
    </r>
    <r>
      <rPr>
        <sz val="12"/>
        <color theme="1"/>
        <rFont val="Calibri"/>
        <family val="2"/>
        <scheme val="minor"/>
      </rPr>
      <t>scores will expire on:</t>
    </r>
  </si>
  <si>
    <r>
      <t xml:space="preserve">Enter Accuplacer </t>
    </r>
    <r>
      <rPr>
        <b/>
        <sz val="12"/>
        <color theme="1"/>
        <rFont val="Calibri"/>
        <family val="2"/>
        <scheme val="minor"/>
      </rPr>
      <t>Next Generation Reading</t>
    </r>
    <r>
      <rPr>
        <sz val="12"/>
        <color theme="1"/>
        <rFont val="Calibri"/>
        <family val="2"/>
        <scheme val="minor"/>
      </rPr>
      <t xml:space="preserve"> Score:</t>
    </r>
  </si>
  <si>
    <t>Date of Accuplacer Classic Math Testing (MM/DD/YYYY format):</t>
  </si>
  <si>
    <t>Your Accuplacer Classic Math scores will expire on:</t>
  </si>
  <si>
    <r>
      <t xml:space="preserve">Enter Accuplacer </t>
    </r>
    <r>
      <rPr>
        <b/>
        <sz val="12"/>
        <color theme="1"/>
        <rFont val="Calibri"/>
        <family val="2"/>
        <scheme val="minor"/>
      </rPr>
      <t xml:space="preserve">Next Generation Quantitative Reasoning, Algebra, and Statistics (QAS) </t>
    </r>
    <r>
      <rPr>
        <sz val="12"/>
        <color theme="1"/>
        <rFont val="Calibri"/>
        <family val="2"/>
        <scheme val="minor"/>
      </rPr>
      <t>Score:</t>
    </r>
  </si>
  <si>
    <r>
      <t xml:space="preserve">Enter Accuplacer </t>
    </r>
    <r>
      <rPr>
        <b/>
        <sz val="12"/>
        <color theme="1"/>
        <rFont val="Calibri"/>
        <family val="2"/>
        <scheme val="minor"/>
      </rPr>
      <t>Next Generation Advanced Algebra and Functions (AAF)</t>
    </r>
    <r>
      <rPr>
        <sz val="12"/>
        <color theme="1"/>
        <rFont val="Calibri"/>
        <family val="2"/>
        <scheme val="minor"/>
      </rPr>
      <t xml:space="preserve"> Score:</t>
    </r>
  </si>
  <si>
    <t>Date of Accuplacer Next Generation Math Testing (MM/DD/YYYY format):</t>
  </si>
  <si>
    <t>Your Accuplacer Next Generation Math scores will expire on:</t>
  </si>
  <si>
    <t>PSAT</t>
  </si>
  <si>
    <t>PSAT - Scores are valid for 24 months.</t>
  </si>
  <si>
    <t>Date of PSAT Math Testing (MM/DD/YYYY format):</t>
  </si>
  <si>
    <t>Your PSAT Math scores will expire on:</t>
  </si>
  <si>
    <t>Enter PSAT Math Score:</t>
  </si>
  <si>
    <t>Enter SAT Math Score</t>
  </si>
  <si>
    <t>Return to top</t>
  </si>
  <si>
    <t>COMPASS</t>
  </si>
  <si>
    <t>Students may meet the geometry prerequisite by: (1) Accuplacer, ACT, COMPASS, or SAT scores,  (2) completing MATH 095 with a C or higher, or (3) submitting a high school transcript showing completion of two or more semesters of geometry with a C or higher.</t>
  </si>
  <si>
    <t>COMPASS Geometry - Scores never expire.</t>
  </si>
  <si>
    <t>Enter COMPASS Geometry Score:</t>
  </si>
  <si>
    <t>Accuplacer - Classic (20-120 scale) - Scores are valid for 48 months.  (Next Generation replaces Classic September 2018)</t>
  </si>
  <si>
    <t>Accuplacer - Next Generation (200-300 scale) - Scores are valid for 48 months.  (Next Gen replaces Classic September 2018)</t>
  </si>
  <si>
    <t>ACT Math - Scores are valid for 48 months</t>
  </si>
  <si>
    <t>Accuplacer - Classic (20-120 scale) Scores are valid for 48 months. (Next Generation replaces Classic September 2018)</t>
  </si>
  <si>
    <t>Accuplacer - Next Generation (200-300 scale) Scores are valid for 48 months. (Next Generation replaces Classic September 2018)</t>
  </si>
  <si>
    <t>Enter SAT Evidence-Based Reading and Writing Score:</t>
  </si>
  <si>
    <t>PSAT English - Scores are valid for 24 months.</t>
  </si>
  <si>
    <t>Date of PSAT English Testing (MM/DD/YYYY format):</t>
  </si>
  <si>
    <t>Your PSAT scores will expire on:</t>
  </si>
  <si>
    <t>Enter PSAT English Score:</t>
  </si>
  <si>
    <t>Welcome to the Testing Services Interactive Placement Interpretation Guide!                                                                           Please have your date(s) of testing and your test scores available.</t>
  </si>
  <si>
    <t>Math</t>
  </si>
  <si>
    <t>Geometry</t>
  </si>
  <si>
    <t>Reading</t>
  </si>
  <si>
    <t>Writing</t>
  </si>
  <si>
    <t>EAP</t>
  </si>
  <si>
    <t>Select a test by clicking on any of the hyperlinks below.</t>
  </si>
  <si>
    <t>Click on the subject below to intepret placement scores.</t>
  </si>
  <si>
    <t>Welcome to the Testing Services Interactive MATH Placement Interpretation Guide!                                                                           Please have your date(s) of testing and your test scores available.</t>
  </si>
  <si>
    <t>Welcome to the Testing Services Interactive GEOMETRY Placement Interpretation Guide!                                                                                Please have your date(s) of testing and your test scores available.</t>
  </si>
  <si>
    <t>Welcome to the Testing Services Interactive READING Placement Interpretation Guide!                                                                                                          Please have your date(s) of testing and your test scores available.</t>
  </si>
  <si>
    <t>Welcome to the Testing Services Interactive WRITING Placement Interpretation Guide!                                                                               Please have your date(s) of testing and your test scores available.</t>
  </si>
  <si>
    <t>Your PSAT English scores will expire on:</t>
  </si>
  <si>
    <t>For best results, adjust this spreadsheet so you can view columns A-D.</t>
  </si>
  <si>
    <t>Welcome to the Testing Services Interactive EAP Placement Interpretation Guide!                                                                                  Please have your date(s) of testing and your test scores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</si>
</sst>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theme="1"/>
      <name val="Calibri"/>
      <family val="2"/>
      <scheme val="minor"/>
    </font>
    <font>
      <sz val="14"/>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10"/>
      <name val="Calibri"/>
      <family val="2"/>
      <scheme val="minor"/>
    </font>
    <font>
      <b/>
      <sz val="20"/>
      <color theme="1"/>
      <name val="Calibri"/>
      <family val="2"/>
      <scheme val="minor"/>
    </font>
    <font>
      <sz val="16"/>
      <color theme="1"/>
      <name val="Calibri"/>
      <family val="2"/>
      <scheme val="minor"/>
    </font>
    <font>
      <i/>
      <sz val="12"/>
      <color theme="1"/>
      <name val="Calibri"/>
      <family val="2"/>
      <scheme val="minor"/>
    </font>
    <font>
      <b/>
      <u/>
      <sz val="16"/>
      <color theme="10"/>
      <name val="Calibri"/>
      <family val="2"/>
      <scheme val="minor"/>
    </font>
    <font>
      <b/>
      <sz val="22"/>
      <color rgb="FFFF0000"/>
      <name val="Calibri"/>
      <family val="2"/>
      <scheme val="minor"/>
    </font>
    <font>
      <b/>
      <u/>
      <sz val="22"/>
      <color rgb="FFFF0000"/>
      <name val="Calibri"/>
      <family val="2"/>
      <scheme val="minor"/>
    </font>
    <font>
      <b/>
      <sz val="16"/>
      <color rgb="FFFF0000"/>
      <name val="Calibri"/>
      <family val="2"/>
      <scheme val="minor"/>
    </font>
    <font>
      <b/>
      <sz val="26"/>
      <color theme="1"/>
      <name val="Calibri"/>
      <family val="2"/>
      <scheme val="minor"/>
    </font>
    <font>
      <b/>
      <u/>
      <sz val="26"/>
      <color theme="10"/>
      <name val="Calibri"/>
      <family val="2"/>
      <scheme val="minor"/>
    </font>
    <font>
      <i/>
      <sz val="16"/>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gradientFill degree="90">
        <stop position="0">
          <color theme="1"/>
        </stop>
        <stop position="1">
          <color theme="2" tint="-0.49803155613879818"/>
        </stop>
      </gradientFill>
    </fill>
    <fill>
      <patternFill patternType="solid">
        <fgColor theme="1"/>
        <bgColor indexed="64"/>
      </patternFill>
    </fill>
    <fill>
      <patternFill patternType="solid">
        <fgColor them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29">
    <xf numFmtId="0" fontId="0" fillId="0" borderId="0" xfId="0"/>
    <xf numFmtId="0" fontId="0" fillId="0" borderId="0" xfId="0" applyAlignment="1">
      <alignment wrapText="1"/>
    </xf>
    <xf numFmtId="0" fontId="2"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0" borderId="1" xfId="0" applyFont="1" applyBorder="1" applyAlignment="1" applyProtection="1">
      <alignment wrapText="1"/>
    </xf>
    <xf numFmtId="0" fontId="1" fillId="0" borderId="3" xfId="0" applyFont="1" applyBorder="1" applyAlignment="1" applyProtection="1">
      <alignment wrapText="1"/>
    </xf>
    <xf numFmtId="0" fontId="1" fillId="0" borderId="4" xfId="0" applyFont="1" applyBorder="1" applyAlignment="1">
      <alignment wrapText="1"/>
    </xf>
    <xf numFmtId="14" fontId="1" fillId="0" borderId="6" xfId="0" applyNumberFormat="1" applyFont="1" applyBorder="1" applyAlignment="1">
      <alignment wrapText="1"/>
    </xf>
    <xf numFmtId="0" fontId="0" fillId="0" borderId="0" xfId="0" applyFont="1" applyFill="1" applyAlignment="1">
      <alignment wrapText="1"/>
    </xf>
    <xf numFmtId="0" fontId="1" fillId="0" borderId="3" xfId="0" applyFont="1" applyBorder="1" applyAlignment="1">
      <alignment wrapText="1"/>
    </xf>
    <xf numFmtId="0" fontId="7" fillId="0" borderId="0" xfId="1" applyFont="1" applyAlignment="1">
      <alignment horizontal="center" vertical="center" wrapText="1"/>
    </xf>
    <xf numFmtId="0" fontId="1" fillId="0" borderId="8" xfId="0" applyFont="1" applyBorder="1" applyAlignment="1">
      <alignment wrapText="1"/>
    </xf>
    <xf numFmtId="0" fontId="1" fillId="0" borderId="9" xfId="0" applyFont="1" applyBorder="1" applyAlignment="1">
      <alignment wrapText="1"/>
    </xf>
    <xf numFmtId="0" fontId="0" fillId="0" borderId="0" xfId="0" applyFill="1" applyAlignment="1">
      <alignment wrapText="1"/>
    </xf>
    <xf numFmtId="0" fontId="10" fillId="0" borderId="4" xfId="0" applyFont="1" applyFill="1" applyBorder="1" applyAlignment="1">
      <alignment wrapText="1"/>
    </xf>
    <xf numFmtId="0" fontId="10" fillId="0" borderId="1" xfId="0" applyFont="1" applyFill="1" applyBorder="1" applyAlignment="1">
      <alignment wrapText="1"/>
    </xf>
    <xf numFmtId="14" fontId="4" fillId="2" borderId="1" xfId="0" applyNumberFormat="1" applyFont="1" applyFill="1" applyBorder="1" applyAlignment="1">
      <alignment wrapText="1"/>
    </xf>
    <xf numFmtId="0" fontId="5" fillId="0" borderId="0" xfId="0" applyFont="1" applyFill="1" applyAlignment="1">
      <alignment wrapText="1"/>
    </xf>
    <xf numFmtId="0" fontId="1" fillId="0" borderId="3" xfId="0" applyFont="1" applyBorder="1" applyAlignment="1" applyProtection="1">
      <alignment vertical="center" wrapText="1"/>
    </xf>
    <xf numFmtId="0" fontId="1" fillId="0" borderId="1" xfId="0" applyFont="1" applyBorder="1" applyAlignment="1" applyProtection="1">
      <alignment vertical="center" wrapText="1"/>
    </xf>
    <xf numFmtId="0" fontId="1" fillId="0" borderId="2" xfId="0" applyFont="1" applyBorder="1" applyAlignment="1" applyProtection="1">
      <alignment vertical="center" wrapText="1"/>
      <protection locked="0"/>
    </xf>
    <xf numFmtId="0" fontId="2" fillId="0" borderId="0" xfId="0" applyFont="1" applyAlignment="1" applyProtection="1">
      <alignment vertical="center" wrapText="1"/>
    </xf>
    <xf numFmtId="0" fontId="0" fillId="0" borderId="0" xfId="0" applyAlignment="1" applyProtection="1">
      <alignment vertical="center" wrapText="1"/>
    </xf>
    <xf numFmtId="0" fontId="0" fillId="0" borderId="0" xfId="0" applyFill="1" applyAlignment="1" applyProtection="1">
      <alignment vertical="center" wrapText="1"/>
    </xf>
    <xf numFmtId="0" fontId="1" fillId="0" borderId="4" xfId="0" applyFont="1" applyBorder="1" applyAlignment="1" applyProtection="1">
      <alignment vertical="center" wrapText="1"/>
    </xf>
    <xf numFmtId="14" fontId="1" fillId="0" borderId="6" xfId="0" applyNumberFormat="1" applyFont="1" applyBorder="1" applyAlignment="1" applyProtection="1">
      <alignment vertical="center" wrapText="1"/>
    </xf>
    <xf numFmtId="14" fontId="1" fillId="0" borderId="1" xfId="0" applyNumberFormat="1" applyFont="1" applyBorder="1" applyAlignment="1" applyProtection="1">
      <alignment vertical="center" wrapText="1"/>
    </xf>
    <xf numFmtId="14" fontId="4" fillId="2" borderId="1" xfId="0" applyNumberFormat="1" applyFont="1" applyFill="1" applyBorder="1" applyAlignment="1" applyProtection="1">
      <alignment vertical="center" wrapText="1"/>
    </xf>
    <xf numFmtId="0" fontId="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1" xfId="0" applyFont="1" applyFill="1" applyBorder="1" applyAlignment="1" applyProtection="1">
      <alignment vertical="center" wrapText="1"/>
    </xf>
    <xf numFmtId="14" fontId="1" fillId="0" borderId="2" xfId="0" applyNumberFormat="1" applyFont="1" applyBorder="1" applyAlignment="1" applyProtection="1">
      <alignment vertical="center" wrapText="1"/>
      <protection locked="0"/>
    </xf>
    <xf numFmtId="0" fontId="8" fillId="0" borderId="0" xfId="0" applyFont="1" applyAlignment="1" applyProtection="1">
      <alignment horizontal="center" vertical="center" wrapText="1"/>
    </xf>
    <xf numFmtId="0" fontId="5" fillId="6" borderId="0" xfId="0" applyFont="1" applyFill="1" applyAlignment="1" applyProtection="1">
      <alignment vertical="center" wrapText="1"/>
    </xf>
    <xf numFmtId="0" fontId="12" fillId="6" borderId="0" xfId="0" applyFont="1" applyFill="1" applyAlignment="1" applyProtection="1">
      <alignment vertical="center" wrapText="1"/>
    </xf>
    <xf numFmtId="0" fontId="1" fillId="6" borderId="0" xfId="0" applyFont="1" applyFill="1" applyBorder="1" applyAlignment="1" applyProtection="1">
      <alignment vertical="center" wrapText="1"/>
    </xf>
    <xf numFmtId="0" fontId="1" fillId="6" borderId="0" xfId="0" applyFont="1" applyFill="1" applyAlignment="1" applyProtection="1">
      <alignment vertical="center" wrapText="1"/>
    </xf>
    <xf numFmtId="0" fontId="1" fillId="6" borderId="1" xfId="0" applyFont="1" applyFill="1" applyBorder="1" applyAlignment="1" applyProtection="1">
      <alignment vertical="center" wrapText="1"/>
    </xf>
    <xf numFmtId="0" fontId="1" fillId="6" borderId="6" xfId="0" applyFont="1" applyFill="1" applyBorder="1" applyAlignment="1" applyProtection="1">
      <alignment vertical="center" wrapText="1"/>
    </xf>
    <xf numFmtId="0" fontId="0" fillId="6" borderId="0" xfId="0" applyFill="1"/>
    <xf numFmtId="0" fontId="0" fillId="6" borderId="0" xfId="0" applyFill="1" applyAlignment="1">
      <alignment wrapText="1"/>
    </xf>
    <xf numFmtId="0" fontId="1" fillId="6" borderId="0" xfId="0" applyFont="1" applyFill="1"/>
    <xf numFmtId="0" fontId="1" fillId="6" borderId="0" xfId="0" applyFont="1" applyFill="1" applyAlignment="1">
      <alignment wrapText="1"/>
    </xf>
    <xf numFmtId="0" fontId="6" fillId="0" borderId="8" xfId="0" applyFont="1" applyFill="1" applyBorder="1" applyAlignment="1">
      <alignment horizontal="left" wrapText="1"/>
    </xf>
    <xf numFmtId="0" fontId="6" fillId="0" borderId="10" xfId="0" applyFont="1" applyFill="1" applyBorder="1" applyAlignment="1">
      <alignment horizontal="left" wrapText="1"/>
    </xf>
    <xf numFmtId="0" fontId="6" fillId="0" borderId="9" xfId="0" applyFont="1" applyFill="1" applyBorder="1" applyAlignment="1">
      <alignment horizontal="left" wrapText="1"/>
    </xf>
    <xf numFmtId="0" fontId="5" fillId="6" borderId="0" xfId="0" applyFont="1" applyFill="1" applyAlignment="1">
      <alignment wrapText="1"/>
    </xf>
    <xf numFmtId="0" fontId="1" fillId="6" borderId="0" xfId="0" applyFont="1" applyFill="1" applyBorder="1" applyAlignment="1" applyProtection="1">
      <alignment wrapText="1"/>
    </xf>
    <xf numFmtId="0" fontId="1" fillId="6" borderId="0" xfId="0" applyFont="1" applyFill="1" applyBorder="1" applyAlignment="1">
      <alignment wrapText="1"/>
    </xf>
    <xf numFmtId="0" fontId="1" fillId="0" borderId="1" xfId="0" applyFont="1" applyFill="1" applyBorder="1" applyAlignment="1" applyProtection="1">
      <alignment wrapText="1"/>
    </xf>
    <xf numFmtId="0" fontId="1" fillId="6" borderId="1" xfId="0" applyFont="1" applyFill="1" applyBorder="1" applyAlignment="1">
      <alignment wrapText="1"/>
    </xf>
    <xf numFmtId="0" fontId="1" fillId="6" borderId="6" xfId="0" applyFont="1" applyFill="1" applyBorder="1" applyAlignment="1">
      <alignment wrapText="1"/>
    </xf>
    <xf numFmtId="0" fontId="12" fillId="0" borderId="0" xfId="0" applyFont="1" applyAlignment="1">
      <alignment wrapText="1"/>
    </xf>
    <xf numFmtId="0" fontId="12" fillId="6" borderId="0" xfId="0" applyFont="1" applyFill="1" applyAlignment="1">
      <alignment wrapText="1"/>
    </xf>
    <xf numFmtId="0" fontId="9" fillId="0" borderId="15" xfId="0" applyFont="1" applyFill="1" applyBorder="1" applyAlignment="1" applyProtection="1">
      <alignment horizontal="center" vertical="center" wrapText="1"/>
    </xf>
    <xf numFmtId="0" fontId="0" fillId="0" borderId="0" xfId="0" applyAlignment="1">
      <alignment horizontal="center" vertical="center"/>
    </xf>
    <xf numFmtId="0" fontId="0" fillId="6" borderId="0" xfId="0" applyFill="1" applyAlignment="1" applyProtection="1">
      <alignment vertical="center" wrapText="1"/>
    </xf>
    <xf numFmtId="0" fontId="2" fillId="6" borderId="0" xfId="0" applyFont="1" applyFill="1" applyAlignment="1" applyProtection="1">
      <alignment vertical="center" wrapText="1"/>
    </xf>
    <xf numFmtId="0" fontId="0" fillId="6" borderId="0" xfId="0" applyFont="1" applyFill="1" applyAlignment="1" applyProtection="1">
      <alignment vertical="center" wrapText="1"/>
    </xf>
    <xf numFmtId="0" fontId="7" fillId="6" borderId="0" xfId="1" applyFont="1" applyFill="1" applyAlignment="1" applyProtection="1">
      <alignment horizontal="center" vertical="center" wrapText="1"/>
    </xf>
    <xf numFmtId="0" fontId="8" fillId="6" borderId="0" xfId="0" applyFont="1" applyFill="1" applyAlignment="1" applyProtection="1">
      <alignment vertical="center" wrapText="1"/>
    </xf>
    <xf numFmtId="0" fontId="9" fillId="6" borderId="0" xfId="0" applyFont="1" applyFill="1" applyBorder="1" applyAlignment="1" applyProtection="1">
      <alignment vertical="center" wrapText="1"/>
    </xf>
    <xf numFmtId="0" fontId="9" fillId="6" borderId="0" xfId="0" applyFont="1" applyFill="1" applyAlignment="1" applyProtection="1">
      <alignment vertical="center" wrapText="1"/>
    </xf>
    <xf numFmtId="0" fontId="0" fillId="6" borderId="0" xfId="0" applyFill="1" applyAlignment="1" applyProtection="1">
      <alignment horizontal="center" vertical="center" wrapText="1"/>
    </xf>
    <xf numFmtId="0" fontId="9" fillId="6" borderId="0" xfId="0" applyFont="1" applyFill="1" applyAlignment="1" applyProtection="1">
      <alignment horizontal="center" vertical="center" wrapText="1"/>
    </xf>
    <xf numFmtId="0" fontId="0" fillId="6" borderId="0" xfId="0" applyFill="1" applyAlignment="1">
      <alignment horizontal="center" vertical="center"/>
    </xf>
    <xf numFmtId="0" fontId="0" fillId="7" borderId="0" xfId="0" applyFill="1" applyAlignment="1" applyProtection="1">
      <alignment vertical="center" wrapText="1"/>
    </xf>
    <xf numFmtId="0" fontId="0" fillId="7" borderId="0" xfId="0" applyFill="1" applyAlignment="1">
      <alignment wrapText="1"/>
    </xf>
    <xf numFmtId="0" fontId="8" fillId="6" borderId="0" xfId="0" applyFont="1" applyFill="1" applyAlignment="1">
      <alignment wrapText="1"/>
    </xf>
    <xf numFmtId="0" fontId="9" fillId="6" borderId="0" xfId="0" applyFont="1" applyFill="1" applyBorder="1" applyAlignment="1">
      <alignment vertical="center" wrapText="1"/>
    </xf>
    <xf numFmtId="0" fontId="2" fillId="6" borderId="0" xfId="0" applyFont="1" applyFill="1" applyAlignment="1">
      <alignment wrapText="1"/>
    </xf>
    <xf numFmtId="0" fontId="14" fillId="6" borderId="0" xfId="0" applyFont="1" applyFill="1" applyAlignment="1">
      <alignment wrapText="1"/>
    </xf>
    <xf numFmtId="0" fontId="0" fillId="6" borderId="0" xfId="0" applyFont="1" applyFill="1" applyAlignment="1">
      <alignment wrapText="1"/>
    </xf>
    <xf numFmtId="0" fontId="2" fillId="0" borderId="0" xfId="0" applyFont="1" applyFill="1" applyAlignment="1">
      <alignment wrapText="1"/>
    </xf>
    <xf numFmtId="0" fontId="6" fillId="7" borderId="15" xfId="0" applyFont="1" applyFill="1" applyBorder="1" applyAlignment="1">
      <alignment wrapText="1"/>
    </xf>
    <xf numFmtId="0" fontId="6" fillId="7" borderId="0" xfId="0" applyFont="1" applyFill="1" applyBorder="1" applyAlignment="1">
      <alignment wrapText="1"/>
    </xf>
    <xf numFmtId="0" fontId="9" fillId="7" borderId="0" xfId="0" applyFont="1" applyFill="1" applyAlignment="1">
      <alignment wrapText="1"/>
    </xf>
    <xf numFmtId="0" fontId="1" fillId="0" borderId="2" xfId="0" applyFont="1" applyBorder="1" applyAlignment="1" applyProtection="1">
      <alignment wrapText="1"/>
      <protection locked="0"/>
    </xf>
    <xf numFmtId="14" fontId="1" fillId="0" borderId="2" xfId="0" applyNumberFormat="1" applyFont="1" applyBorder="1" applyAlignment="1" applyProtection="1">
      <alignment wrapText="1"/>
      <protection locked="0"/>
    </xf>
    <xf numFmtId="0" fontId="1" fillId="0" borderId="7" xfId="0" applyFont="1" applyBorder="1" applyAlignment="1" applyProtection="1">
      <alignment wrapText="1"/>
      <protection locked="0"/>
    </xf>
    <xf numFmtId="0" fontId="16" fillId="0" borderId="0" xfId="1" applyFont="1" applyFill="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11" fillId="0" borderId="0" xfId="1" applyFont="1" applyFill="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0" xfId="0" applyFont="1" applyProtection="1">
      <protection locked="0"/>
    </xf>
    <xf numFmtId="0" fontId="8" fillId="6" borderId="0" xfId="0" applyFont="1" applyFill="1" applyAlignment="1" applyProtection="1">
      <alignment wrapText="1"/>
      <protection locked="0"/>
    </xf>
    <xf numFmtId="0" fontId="6" fillId="6" borderId="0" xfId="0" applyFont="1" applyFill="1" applyBorder="1" applyAlignment="1" applyProtection="1">
      <alignment wrapText="1"/>
      <protection locked="0"/>
    </xf>
    <xf numFmtId="0" fontId="9" fillId="6" borderId="0" xfId="0" applyFont="1" applyFill="1" applyBorder="1" applyAlignment="1" applyProtection="1">
      <alignment vertical="center" wrapText="1"/>
      <protection locked="0"/>
    </xf>
    <xf numFmtId="0" fontId="12" fillId="6" borderId="0" xfId="0" applyFont="1" applyFill="1" applyAlignment="1" applyProtection="1">
      <alignment wrapText="1"/>
      <protection locked="0"/>
    </xf>
    <xf numFmtId="0" fontId="12" fillId="0" borderId="0" xfId="0" applyFont="1" applyAlignment="1" applyProtection="1">
      <alignment wrapText="1"/>
      <protection locked="0"/>
    </xf>
    <xf numFmtId="0" fontId="12" fillId="6" borderId="0" xfId="0" applyFont="1" applyFill="1" applyProtection="1">
      <protection locked="0"/>
    </xf>
    <xf numFmtId="0" fontId="14" fillId="6" borderId="0" xfId="0" applyFont="1" applyFill="1" applyProtection="1">
      <protection locked="0"/>
    </xf>
    <xf numFmtId="0" fontId="1" fillId="6" borderId="0" xfId="0" applyFont="1" applyFill="1" applyBorder="1" applyAlignment="1" applyProtection="1">
      <protection locked="0"/>
    </xf>
    <xf numFmtId="0" fontId="1" fillId="6" borderId="0" xfId="0" applyFont="1" applyFill="1" applyBorder="1" applyAlignment="1" applyProtection="1">
      <alignment wrapText="1"/>
      <protection locked="0"/>
    </xf>
    <xf numFmtId="0" fontId="13" fillId="6" borderId="14" xfId="1" applyFont="1" applyFill="1" applyBorder="1" applyAlignment="1" applyProtection="1">
      <alignment vertical="center" wrapText="1"/>
      <protection locked="0"/>
    </xf>
    <xf numFmtId="0" fontId="12" fillId="0" borderId="0" xfId="0" applyFont="1" applyProtection="1">
      <protection locked="0"/>
    </xf>
    <xf numFmtId="0" fontId="8" fillId="6" borderId="0" xfId="0" applyFont="1" applyFill="1" applyAlignment="1" applyProtection="1">
      <alignment vertical="center" wrapText="1"/>
      <protection locked="0"/>
    </xf>
    <xf numFmtId="0" fontId="12" fillId="6" borderId="0" xfId="0" applyFont="1" applyFill="1" applyAlignment="1" applyProtection="1">
      <alignment vertical="center" wrapText="1"/>
      <protection locked="0"/>
    </xf>
    <xf numFmtId="0" fontId="12" fillId="0" borderId="0" xfId="0" applyFont="1" applyAlignment="1" applyProtection="1">
      <alignment vertical="center" wrapText="1"/>
      <protection locked="0"/>
    </xf>
    <xf numFmtId="0" fontId="17" fillId="0" borderId="0" xfId="0" applyFont="1" applyFill="1" applyBorder="1" applyAlignment="1" applyProtection="1">
      <alignment horizontal="center" vertical="center" wrapText="1"/>
    </xf>
    <xf numFmtId="0" fontId="8" fillId="0" borderId="0" xfId="0" applyFont="1" applyFill="1" applyAlignment="1" applyProtection="1">
      <alignment horizontal="center" vertical="center" wrapText="1"/>
    </xf>
    <xf numFmtId="0" fontId="13" fillId="5" borderId="14" xfId="1"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4" borderId="1"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xf numFmtId="0" fontId="10" fillId="3" borderId="10"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0" fillId="3" borderId="5" xfId="0" applyFont="1" applyFill="1" applyBorder="1" applyAlignment="1" applyProtection="1">
      <alignment horizontal="left" vertical="center" wrapText="1"/>
    </xf>
    <xf numFmtId="0" fontId="1" fillId="6" borderId="3" xfId="0" applyFont="1" applyFill="1" applyBorder="1" applyAlignment="1">
      <alignment horizontal="center"/>
    </xf>
    <xf numFmtId="0" fontId="1" fillId="6" borderId="16" xfId="0" applyFont="1" applyFill="1" applyBorder="1" applyAlignment="1">
      <alignment horizontal="center"/>
    </xf>
    <xf numFmtId="0" fontId="1" fillId="6" borderId="4" xfId="0" applyFont="1" applyFill="1" applyBorder="1" applyAlignment="1">
      <alignment horizontal="center"/>
    </xf>
    <xf numFmtId="0" fontId="6" fillId="4" borderId="1" xfId="0" applyFont="1" applyFill="1" applyBorder="1" applyAlignment="1">
      <alignment horizontal="left" wrapText="1"/>
    </xf>
    <xf numFmtId="0" fontId="10" fillId="3" borderId="8" xfId="0" applyFont="1" applyFill="1" applyBorder="1" applyAlignment="1" applyProtection="1">
      <alignment horizontal="left" wrapText="1"/>
    </xf>
    <xf numFmtId="0" fontId="10" fillId="3" borderId="10" xfId="0" applyFont="1" applyFill="1" applyBorder="1" applyAlignment="1" applyProtection="1">
      <alignment horizontal="left" wrapText="1"/>
    </xf>
    <xf numFmtId="0" fontId="10" fillId="3" borderId="9" xfId="0" applyFont="1" applyFill="1" applyBorder="1" applyAlignment="1" applyProtection="1">
      <alignment horizontal="left" wrapText="1"/>
    </xf>
    <xf numFmtId="0" fontId="8" fillId="0" borderId="0" xfId="0" applyFont="1" applyAlignment="1">
      <alignment horizont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6" borderId="0" xfId="0" applyFont="1" applyFill="1" applyBorder="1" applyAlignment="1">
      <alignment horizontal="center" wrapText="1"/>
    </xf>
    <xf numFmtId="0" fontId="6" fillId="4" borderId="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99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zoomScale="90" zoomScaleNormal="90" workbookViewId="0">
      <selection activeCell="A7" sqref="A7"/>
    </sheetView>
  </sheetViews>
  <sheetFormatPr defaultRowHeight="14.5" x14ac:dyDescent="0.35"/>
  <cols>
    <col min="1" max="1" width="140.6328125" style="56" customWidth="1"/>
    <col min="2" max="4" width="38.81640625" style="40" customWidth="1"/>
    <col min="5" max="25" width="9.08984375" style="40"/>
  </cols>
  <sheetData>
    <row r="1" spans="1:4" s="40" customFormat="1" x14ac:dyDescent="0.35">
      <c r="A1" s="66"/>
    </row>
    <row r="2" spans="1:4" ht="74.25" customHeight="1" x14ac:dyDescent="0.35">
      <c r="A2" s="33" t="s">
        <v>105</v>
      </c>
      <c r="B2" s="61"/>
      <c r="C2" s="61"/>
      <c r="D2" s="61"/>
    </row>
    <row r="3" spans="1:4" s="40" customFormat="1" ht="28.5" x14ac:dyDescent="0.35">
      <c r="A3" s="64"/>
      <c r="B3" s="57"/>
      <c r="C3" s="57"/>
      <c r="D3" s="35"/>
    </row>
    <row r="4" spans="1:4" ht="31.5" customHeight="1" x14ac:dyDescent="0.35">
      <c r="A4" s="55" t="s">
        <v>112</v>
      </c>
      <c r="B4" s="62"/>
      <c r="C4" s="62"/>
      <c r="D4" s="62"/>
    </row>
    <row r="5" spans="1:4" ht="31.5" customHeight="1" x14ac:dyDescent="0.35">
      <c r="A5" s="101" t="s">
        <v>118</v>
      </c>
      <c r="B5" s="62"/>
      <c r="C5" s="62"/>
      <c r="D5" s="62"/>
    </row>
    <row r="6" spans="1:4" s="40" customFormat="1" ht="28.5" x14ac:dyDescent="0.35">
      <c r="A6" s="65"/>
      <c r="B6" s="63"/>
      <c r="C6" s="63"/>
      <c r="D6" s="35"/>
    </row>
    <row r="7" spans="1:4" ht="33.5" x14ac:dyDescent="0.35">
      <c r="A7" s="81" t="s">
        <v>106</v>
      </c>
    </row>
    <row r="8" spans="1:4" s="40" customFormat="1" ht="33.5" x14ac:dyDescent="0.35">
      <c r="A8" s="82"/>
    </row>
    <row r="9" spans="1:4" ht="33.5" x14ac:dyDescent="0.35">
      <c r="A9" s="81" t="s">
        <v>107</v>
      </c>
    </row>
    <row r="10" spans="1:4" s="40" customFormat="1" ht="33.5" x14ac:dyDescent="0.35">
      <c r="A10" s="82"/>
    </row>
    <row r="11" spans="1:4" ht="33.5" x14ac:dyDescent="0.35">
      <c r="A11" s="81" t="s">
        <v>108</v>
      </c>
    </row>
    <row r="12" spans="1:4" s="40" customFormat="1" ht="33.5" x14ac:dyDescent="0.35">
      <c r="A12" s="82"/>
    </row>
    <row r="13" spans="1:4" ht="33.5" x14ac:dyDescent="0.35">
      <c r="A13" s="81" t="s">
        <v>109</v>
      </c>
    </row>
    <row r="14" spans="1:4" s="40" customFormat="1" ht="33.5" x14ac:dyDescent="0.35">
      <c r="A14" s="82"/>
    </row>
    <row r="15" spans="1:4" ht="33.5" x14ac:dyDescent="0.35">
      <c r="A15" s="81" t="s">
        <v>110</v>
      </c>
    </row>
    <row r="16" spans="1:4" s="40" customFormat="1" x14ac:dyDescent="0.35">
      <c r="A16" s="66"/>
    </row>
    <row r="17" spans="1:1" s="40" customFormat="1" x14ac:dyDescent="0.35">
      <c r="A17" s="66"/>
    </row>
    <row r="18" spans="1:1" s="40" customFormat="1" x14ac:dyDescent="0.35">
      <c r="A18" s="66"/>
    </row>
    <row r="19" spans="1:1" s="40" customFormat="1" x14ac:dyDescent="0.35">
      <c r="A19" s="66"/>
    </row>
    <row r="20" spans="1:1" s="40" customFormat="1" x14ac:dyDescent="0.35">
      <c r="A20" s="66"/>
    </row>
    <row r="21" spans="1:1" s="40" customFormat="1" x14ac:dyDescent="0.35">
      <c r="A21" s="66"/>
    </row>
    <row r="22" spans="1:1" s="40" customFormat="1" x14ac:dyDescent="0.35">
      <c r="A22" s="66"/>
    </row>
    <row r="23" spans="1:1" s="40" customFormat="1" x14ac:dyDescent="0.35">
      <c r="A23" s="66"/>
    </row>
    <row r="24" spans="1:1" s="40" customFormat="1" x14ac:dyDescent="0.35">
      <c r="A24" s="66"/>
    </row>
    <row r="25" spans="1:1" s="40" customFormat="1" x14ac:dyDescent="0.35">
      <c r="A25" s="66"/>
    </row>
    <row r="26" spans="1:1" s="40" customFormat="1" x14ac:dyDescent="0.35">
      <c r="A26" s="66"/>
    </row>
    <row r="27" spans="1:1" s="40" customFormat="1" x14ac:dyDescent="0.35">
      <c r="A27" s="66"/>
    </row>
    <row r="28" spans="1:1" s="40" customFormat="1" x14ac:dyDescent="0.35">
      <c r="A28" s="66"/>
    </row>
    <row r="29" spans="1:1" s="40" customFormat="1" x14ac:dyDescent="0.35">
      <c r="A29" s="66"/>
    </row>
    <row r="30" spans="1:1" s="40" customFormat="1" x14ac:dyDescent="0.35">
      <c r="A30" s="66"/>
    </row>
    <row r="31" spans="1:1" s="40" customFormat="1" x14ac:dyDescent="0.35">
      <c r="A31" s="66"/>
    </row>
    <row r="32" spans="1:1" s="40" customFormat="1" x14ac:dyDescent="0.35">
      <c r="A32" s="66"/>
    </row>
    <row r="33" spans="1:1" s="40" customFormat="1" x14ac:dyDescent="0.35">
      <c r="A33" s="66"/>
    </row>
    <row r="34" spans="1:1" s="40" customFormat="1" x14ac:dyDescent="0.35">
      <c r="A34" s="66"/>
    </row>
    <row r="35" spans="1:1" s="40" customFormat="1" x14ac:dyDescent="0.35">
      <c r="A35" s="66"/>
    </row>
    <row r="36" spans="1:1" s="40" customFormat="1" x14ac:dyDescent="0.35">
      <c r="A36" s="66"/>
    </row>
    <row r="37" spans="1:1" s="40" customFormat="1" x14ac:dyDescent="0.35">
      <c r="A37" s="66"/>
    </row>
    <row r="38" spans="1:1" s="40" customFormat="1" x14ac:dyDescent="0.35">
      <c r="A38" s="66"/>
    </row>
    <row r="39" spans="1:1" s="40" customFormat="1" x14ac:dyDescent="0.35">
      <c r="A39" s="66"/>
    </row>
    <row r="40" spans="1:1" s="40" customFormat="1" x14ac:dyDescent="0.35">
      <c r="A40" s="66"/>
    </row>
    <row r="41" spans="1:1" s="40" customFormat="1" x14ac:dyDescent="0.35">
      <c r="A41" s="66"/>
    </row>
    <row r="42" spans="1:1" s="40" customFormat="1" x14ac:dyDescent="0.35">
      <c r="A42" s="66"/>
    </row>
    <row r="43" spans="1:1" s="40" customFormat="1" x14ac:dyDescent="0.35">
      <c r="A43" s="66"/>
    </row>
    <row r="44" spans="1:1" s="40" customFormat="1" x14ac:dyDescent="0.35">
      <c r="A44" s="66"/>
    </row>
    <row r="45" spans="1:1" s="40" customFormat="1" x14ac:dyDescent="0.35">
      <c r="A45" s="66"/>
    </row>
    <row r="46" spans="1:1" s="40" customFormat="1" x14ac:dyDescent="0.35">
      <c r="A46" s="66"/>
    </row>
    <row r="47" spans="1:1" s="40" customFormat="1" x14ac:dyDescent="0.35">
      <c r="A47" s="66"/>
    </row>
    <row r="48" spans="1:1" s="40" customFormat="1" x14ac:dyDescent="0.35">
      <c r="A48" s="66"/>
    </row>
    <row r="49" spans="1:1" s="40" customFormat="1" x14ac:dyDescent="0.35">
      <c r="A49" s="66"/>
    </row>
    <row r="50" spans="1:1" s="40" customFormat="1" x14ac:dyDescent="0.35">
      <c r="A50" s="66"/>
    </row>
    <row r="51" spans="1:1" s="40" customFormat="1" x14ac:dyDescent="0.35">
      <c r="A51" s="66"/>
    </row>
    <row r="52" spans="1:1" s="40" customFormat="1" x14ac:dyDescent="0.35">
      <c r="A52" s="66"/>
    </row>
    <row r="53" spans="1:1" s="40" customFormat="1" x14ac:dyDescent="0.35">
      <c r="A53" s="66"/>
    </row>
    <row r="54" spans="1:1" s="40" customFormat="1" x14ac:dyDescent="0.35">
      <c r="A54" s="66"/>
    </row>
    <row r="55" spans="1:1" s="40" customFormat="1" x14ac:dyDescent="0.35">
      <c r="A55" s="66"/>
    </row>
    <row r="56" spans="1:1" s="40" customFormat="1" x14ac:dyDescent="0.35">
      <c r="A56" s="66"/>
    </row>
    <row r="57" spans="1:1" s="40" customFormat="1" x14ac:dyDescent="0.35">
      <c r="A57" s="66"/>
    </row>
    <row r="58" spans="1:1" s="40" customFormat="1" x14ac:dyDescent="0.35">
      <c r="A58" s="66"/>
    </row>
    <row r="59" spans="1:1" s="40" customFormat="1" x14ac:dyDescent="0.35">
      <c r="A59" s="66"/>
    </row>
    <row r="60" spans="1:1" s="40" customFormat="1" x14ac:dyDescent="0.35">
      <c r="A60" s="66"/>
    </row>
  </sheetData>
  <hyperlinks>
    <hyperlink ref="A7" location="'Math Placement'!A1" display="Math"/>
    <hyperlink ref="A9" location="'Geometry Placement'!A1" display="Geometry"/>
    <hyperlink ref="A11" location="'Reading Placement'!A1" display="Reading"/>
    <hyperlink ref="A13" location="'Writing Placement'!A1" display="Writing"/>
    <hyperlink ref="A15" location="'EAP Placement'!A1" display="EAP"/>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61"/>
  <sheetViews>
    <sheetView zoomScale="130" zoomScaleNormal="130" workbookViewId="0">
      <selection activeCell="C94" sqref="C94"/>
    </sheetView>
  </sheetViews>
  <sheetFormatPr defaultColWidth="9.08984375" defaultRowHeight="28.5" x14ac:dyDescent="0.35"/>
  <cols>
    <col min="1" max="1" width="63.36328125" style="23" customWidth="1"/>
    <col min="2" max="2" width="38.6328125" style="23" customWidth="1"/>
    <col min="3" max="3" width="63.36328125" style="23" customWidth="1"/>
    <col min="4" max="4" width="15.6328125" style="100" customWidth="1"/>
    <col min="5" max="5" width="12.08984375" style="57" bestFit="1" customWidth="1"/>
    <col min="6" max="31" width="9.08984375" style="57"/>
    <col min="32" max="16384" width="9.08984375" style="23"/>
  </cols>
  <sheetData>
    <row r="1" spans="1:31" s="22" customFormat="1" ht="60" customHeight="1" x14ac:dyDescent="0.35">
      <c r="A1" s="102" t="s">
        <v>113</v>
      </c>
      <c r="B1" s="102"/>
      <c r="C1" s="102"/>
      <c r="D1" s="9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x14ac:dyDescent="0.35">
      <c r="A2" s="67"/>
      <c r="B2" s="67"/>
      <c r="C2" s="67"/>
      <c r="D2" s="99"/>
    </row>
    <row r="3" spans="1:31" ht="21.75" customHeight="1" x14ac:dyDescent="0.35">
      <c r="A3" s="104" t="s">
        <v>111</v>
      </c>
      <c r="B3" s="105"/>
      <c r="C3" s="105"/>
      <c r="D3" s="89"/>
    </row>
    <row r="4" spans="1:31" x14ac:dyDescent="0.35">
      <c r="A4" s="24"/>
      <c r="B4" s="24"/>
      <c r="C4" s="24"/>
      <c r="D4" s="99"/>
    </row>
    <row r="5" spans="1:31" x14ac:dyDescent="0.35">
      <c r="A5" s="83" t="s">
        <v>66</v>
      </c>
      <c r="B5" s="83" t="s">
        <v>3</v>
      </c>
      <c r="C5" s="83" t="s">
        <v>5</v>
      </c>
      <c r="D5" s="99"/>
      <c r="E5" s="34"/>
      <c r="F5" s="34"/>
    </row>
    <row r="6" spans="1:31" x14ac:dyDescent="0.35">
      <c r="A6" s="84" t="s">
        <v>67</v>
      </c>
      <c r="B6" s="83" t="s">
        <v>4</v>
      </c>
      <c r="C6" s="85"/>
      <c r="D6" s="99"/>
      <c r="E6" s="34"/>
      <c r="F6" s="34"/>
    </row>
    <row r="7" spans="1:31" x14ac:dyDescent="0.35">
      <c r="A7" s="83" t="s">
        <v>1</v>
      </c>
      <c r="B7" s="83" t="s">
        <v>84</v>
      </c>
      <c r="C7" s="85"/>
      <c r="D7" s="99"/>
      <c r="E7" s="34"/>
      <c r="F7" s="34"/>
    </row>
    <row r="8" spans="1:31" x14ac:dyDescent="0.35">
      <c r="A8" s="83" t="s">
        <v>2</v>
      </c>
      <c r="B8" s="83" t="s">
        <v>27</v>
      </c>
      <c r="C8" s="83"/>
      <c r="D8" s="99"/>
      <c r="E8" s="34"/>
      <c r="F8" s="34"/>
    </row>
    <row r="9" spans="1:31" x14ac:dyDescent="0.35">
      <c r="A9" s="60"/>
      <c r="B9" s="60"/>
      <c r="C9" s="60"/>
      <c r="D9" s="99"/>
    </row>
    <row r="10" spans="1:31" ht="409.6" customHeight="1" x14ac:dyDescent="0.35">
      <c r="A10" s="34"/>
      <c r="B10" s="34"/>
      <c r="C10" s="34"/>
      <c r="D10" s="99"/>
    </row>
    <row r="11" spans="1:31" ht="21" x14ac:dyDescent="0.35">
      <c r="A11" s="106" t="s">
        <v>95</v>
      </c>
      <c r="B11" s="106"/>
      <c r="C11" s="106"/>
      <c r="D11" s="103" t="s">
        <v>90</v>
      </c>
    </row>
    <row r="12" spans="1:31" ht="16" thickBot="1" x14ac:dyDescent="0.4">
      <c r="A12" s="107" t="s">
        <v>62</v>
      </c>
      <c r="B12" s="108"/>
      <c r="C12" s="109"/>
      <c r="D12" s="103"/>
    </row>
    <row r="13" spans="1:31" ht="16.5" thickTop="1" thickBot="1" x14ac:dyDescent="0.4">
      <c r="A13" s="19" t="s">
        <v>78</v>
      </c>
      <c r="B13" s="32"/>
      <c r="C13" s="25"/>
      <c r="D13" s="103"/>
      <c r="E13" s="37"/>
    </row>
    <row r="14" spans="1:31" ht="16" thickTop="1" x14ac:dyDescent="0.35">
      <c r="A14" s="20" t="s">
        <v>79</v>
      </c>
      <c r="B14" s="26" t="str">
        <f>IF(ISBLANK(B13)," ", EDATE(B13,48))</f>
        <v xml:space="preserve"> </v>
      </c>
      <c r="C14" s="20"/>
      <c r="D14" s="103"/>
      <c r="E14" s="37"/>
    </row>
    <row r="15" spans="1:31" ht="15.5" x14ac:dyDescent="0.35">
      <c r="A15" s="20" t="s">
        <v>9</v>
      </c>
      <c r="B15" s="27">
        <f ca="1">TODAY()</f>
        <v>44207</v>
      </c>
      <c r="C15" s="20"/>
      <c r="D15" s="103"/>
      <c r="E15" s="37"/>
    </row>
    <row r="16" spans="1:31" ht="15.5" x14ac:dyDescent="0.35">
      <c r="A16" s="20"/>
      <c r="B16" s="28" t="str">
        <f ca="1">IF(ISBLANK(B13)," ", IF(B14&gt;TODAY(),"Your scores are valid.", "Your scores have expired."))</f>
        <v xml:space="preserve"> </v>
      </c>
      <c r="C16" s="20"/>
      <c r="D16" s="103"/>
      <c r="E16" s="37"/>
    </row>
    <row r="17" spans="1:5" ht="16" thickBot="1" x14ac:dyDescent="0.4">
      <c r="A17" s="107" t="s">
        <v>63</v>
      </c>
      <c r="B17" s="108"/>
      <c r="C17" s="109"/>
      <c r="D17" s="103"/>
      <c r="E17" s="37"/>
    </row>
    <row r="18" spans="1:5" ht="67.5" customHeight="1" thickTop="1" thickBot="1" x14ac:dyDescent="0.4">
      <c r="A18" s="19" t="s">
        <v>69</v>
      </c>
      <c r="B18" s="21"/>
      <c r="C18" s="25"/>
      <c r="D18" s="103"/>
      <c r="E18" s="37"/>
    </row>
    <row r="19" spans="1:5" ht="67.5" customHeight="1" thickTop="1" thickBot="1" x14ac:dyDescent="0.4">
      <c r="A19" s="19" t="s">
        <v>70</v>
      </c>
      <c r="B19" s="21"/>
      <c r="C19" s="25" t="str">
        <f>IF(ISBLANK(B19), " ", IF(B19&gt;=121,"Scores are not within range.",IF(B19&gt;=81,"Student may register for MATH 119, 123, 127, 128, 131, 138, or 142.",IF(B19&gt;=61,"Student may register for MATH 095, 098, or TMAT 108.",IF(B19&gt;=33,"Student may register for MATH 094, BMAT 101, or TMAT 107.","Scores are not within range.")))))</f>
        <v xml:space="preserve"> </v>
      </c>
      <c r="D19" s="103"/>
      <c r="E19" s="37"/>
    </row>
    <row r="20" spans="1:5" ht="67.5" customHeight="1" thickTop="1" thickBot="1" x14ac:dyDescent="0.4">
      <c r="A20" s="19" t="s">
        <v>71</v>
      </c>
      <c r="B20" s="21"/>
      <c r="C20" s="25" t="str">
        <f>IF(ISBLANK(B20), " ", IF(B20&gt;=121,"Scores are not within range.",IF(B20&gt;=71,"Student may register for MATH 170.",IF(B20&gt;=56,"Student may register for MATH 137, 139, 150, or 153.",IF(B20&gt;=31,"Student may register for MATH 119, 123, 127, 128, 131, 138, or 142.",IF(B20&gt;=20,"Student may register for MATH 095, 098, or TMAT 108.","Scores are not within range."))))))</f>
        <v xml:space="preserve"> </v>
      </c>
      <c r="D20" s="103"/>
      <c r="E20" s="37"/>
    </row>
    <row r="21" spans="1:5" ht="409.5" customHeight="1" thickTop="1" x14ac:dyDescent="0.35">
      <c r="A21" s="36"/>
      <c r="B21" s="36"/>
      <c r="C21" s="36"/>
      <c r="D21" s="99"/>
      <c r="E21" s="37"/>
    </row>
    <row r="22" spans="1:5" ht="21" customHeight="1" x14ac:dyDescent="0.35">
      <c r="A22" s="106" t="s">
        <v>96</v>
      </c>
      <c r="B22" s="106"/>
      <c r="C22" s="106"/>
      <c r="D22" s="103" t="s">
        <v>90</v>
      </c>
      <c r="E22" s="37"/>
    </row>
    <row r="23" spans="1:5" ht="16.5" customHeight="1" thickBot="1" x14ac:dyDescent="0.4">
      <c r="A23" s="107" t="s">
        <v>62</v>
      </c>
      <c r="B23" s="108"/>
      <c r="C23" s="109"/>
      <c r="D23" s="103"/>
      <c r="E23" s="37"/>
    </row>
    <row r="24" spans="1:5" ht="32" thickTop="1" thickBot="1" x14ac:dyDescent="0.4">
      <c r="A24" s="19" t="s">
        <v>82</v>
      </c>
      <c r="B24" s="32"/>
      <c r="C24" s="25"/>
      <c r="D24" s="103"/>
      <c r="E24" s="37"/>
    </row>
    <row r="25" spans="1:5" ht="16.5" customHeight="1" thickTop="1" x14ac:dyDescent="0.35">
      <c r="A25" s="20" t="s">
        <v>83</v>
      </c>
      <c r="B25" s="26" t="str">
        <f>IF(ISBLANK(B24)," ", EDATE(B24,48))</f>
        <v xml:space="preserve"> </v>
      </c>
      <c r="C25" s="20"/>
      <c r="D25" s="103"/>
      <c r="E25" s="37"/>
    </row>
    <row r="26" spans="1:5" ht="15.75" customHeight="1" x14ac:dyDescent="0.35">
      <c r="A26" s="20" t="s">
        <v>9</v>
      </c>
      <c r="B26" s="27">
        <f ca="1">TODAY()</f>
        <v>44207</v>
      </c>
      <c r="C26" s="20"/>
      <c r="D26" s="103"/>
      <c r="E26" s="37"/>
    </row>
    <row r="27" spans="1:5" ht="15.75" customHeight="1" x14ac:dyDescent="0.35">
      <c r="A27" s="20"/>
      <c r="B27" s="28" t="str">
        <f ca="1">IF(ISBLANK(B24)," ", IF(B25&gt;TODAY(),"Your scores are valid.", "Your scores have expired."))</f>
        <v xml:space="preserve"> </v>
      </c>
      <c r="C27" s="20"/>
      <c r="D27" s="103"/>
      <c r="E27" s="37"/>
    </row>
    <row r="28" spans="1:5" ht="16.5" customHeight="1" thickBot="1" x14ac:dyDescent="0.4">
      <c r="A28" s="107" t="s">
        <v>63</v>
      </c>
      <c r="B28" s="108"/>
      <c r="C28" s="109"/>
      <c r="D28" s="103"/>
      <c r="E28" s="37"/>
    </row>
    <row r="29" spans="1:5" ht="67.5" customHeight="1" thickTop="1" thickBot="1" x14ac:dyDescent="0.4">
      <c r="A29" s="19" t="s">
        <v>68</v>
      </c>
      <c r="B29" s="21"/>
      <c r="C29" s="25" t="str">
        <f>IF(ISBLANK(B29)," ", IF(B29&gt;=301,"Scores are not within range.",IF(B29&gt;=263,"Student may register for MATH 094, BMAT 101, or TMAT 107.",IF(B29&gt;=200,"Student may register for MATH 090.","Scores are not within range."))))</f>
        <v xml:space="preserve"> </v>
      </c>
      <c r="D29" s="103"/>
      <c r="E29" s="37"/>
    </row>
    <row r="30" spans="1:5" ht="67.5" customHeight="1" thickTop="1" thickBot="1" x14ac:dyDescent="0.4">
      <c r="A30" s="19" t="s">
        <v>80</v>
      </c>
      <c r="B30" s="21"/>
      <c r="C30" s="25" t="str">
        <f>IF(ISBLANK(B30), " ", IF(B30&gt;=301,"Scores are not within range.",IF(B30&gt;=257,"Student may register for MATH 119, 123, 127, 128, 131, 138, or 142.",IF(B30&gt;=248,"Student may register for MATH 095, 098, or TMAT 108.",IF(B30&gt;=235,"Student may register for MATH 094, BMAT 101, or TMAT 107.","Scores are not within range.")))))</f>
        <v xml:space="preserve"> </v>
      </c>
      <c r="D30" s="103"/>
      <c r="E30" s="37"/>
    </row>
    <row r="31" spans="1:5" ht="67.5" customHeight="1" thickTop="1" thickBot="1" x14ac:dyDescent="0.4">
      <c r="A31" s="19" t="s">
        <v>81</v>
      </c>
      <c r="B31" s="21"/>
      <c r="C31" s="25" t="str">
        <f>IF(ISBLANK(B31), " ", IF(B31&gt;=301,"Scores are not within range.",IF(B31&gt;=276,"Student may register for MATH 170.",IF(B31&gt;=263,"Student may register for MATH 137, 139, 150, or 153.",IF(B31&gt;=237,"Student may register for MATH 119, 123, 127, 128, 131, 138, or 142.",IF(B31&gt;=200,"Student may register for MATH 095, 098, or TMAT 108.","Scores are not within range."))))))</f>
        <v xml:space="preserve"> </v>
      </c>
      <c r="D31" s="103"/>
      <c r="E31" s="37"/>
    </row>
    <row r="32" spans="1:5" ht="409.5" customHeight="1" thickTop="1" x14ac:dyDescent="0.35">
      <c r="A32" s="36"/>
      <c r="B32" s="36"/>
      <c r="C32" s="36"/>
      <c r="D32" s="99"/>
      <c r="E32" s="37"/>
    </row>
    <row r="33" spans="1:31" ht="21" customHeight="1" x14ac:dyDescent="0.35">
      <c r="A33" s="106" t="s">
        <v>12</v>
      </c>
      <c r="B33" s="106"/>
      <c r="C33" s="106"/>
      <c r="D33" s="103" t="s">
        <v>90</v>
      </c>
      <c r="E33" s="37"/>
    </row>
    <row r="34" spans="1:31" s="29" customFormat="1" ht="16.5" customHeight="1" thickBot="1" x14ac:dyDescent="0.4">
      <c r="A34" s="107" t="s">
        <v>62</v>
      </c>
      <c r="B34" s="108"/>
      <c r="C34" s="109"/>
      <c r="D34" s="103"/>
      <c r="E34" s="37"/>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row>
    <row r="35" spans="1:31" s="29" customFormat="1" ht="17.25" customHeight="1" thickTop="1" thickBot="1" x14ac:dyDescent="0.4">
      <c r="A35" s="19" t="s">
        <v>22</v>
      </c>
      <c r="B35" s="32"/>
      <c r="C35" s="30"/>
      <c r="D35" s="103"/>
      <c r="E35" s="37"/>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row>
    <row r="36" spans="1:31" s="29" customFormat="1" ht="16.5" customHeight="1" thickTop="1" x14ac:dyDescent="0.35">
      <c r="A36" s="20" t="s">
        <v>11</v>
      </c>
      <c r="B36" s="26" t="str">
        <f>IF(ISBLANK(B35), " ",EDATE(B35,48))</f>
        <v xml:space="preserve"> </v>
      </c>
      <c r="C36" s="31"/>
      <c r="D36" s="103"/>
      <c r="E36" s="37"/>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row>
    <row r="37" spans="1:31" s="29" customFormat="1" ht="15.75" customHeight="1" x14ac:dyDescent="0.35">
      <c r="A37" s="20" t="s">
        <v>9</v>
      </c>
      <c r="B37" s="27">
        <f ca="1">TODAY()</f>
        <v>44207</v>
      </c>
      <c r="C37" s="31"/>
      <c r="D37" s="103"/>
      <c r="E37" s="37"/>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row>
    <row r="38" spans="1:31" s="29" customFormat="1" ht="15.75" customHeight="1" x14ac:dyDescent="0.35">
      <c r="A38" s="20"/>
      <c r="B38" s="28" t="str">
        <f ca="1">IF(ISBLANK(B35)," ", IF(B36&gt;TODAY(),"Your scores are valid.", "Your scores have expired."))</f>
        <v xml:space="preserve"> </v>
      </c>
      <c r="C38" s="31"/>
      <c r="D38" s="103"/>
      <c r="E38" s="37"/>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row>
    <row r="39" spans="1:31" s="29" customFormat="1" ht="16.5" customHeight="1" thickBot="1" x14ac:dyDescent="0.4">
      <c r="A39" s="107" t="s">
        <v>63</v>
      </c>
      <c r="B39" s="108"/>
      <c r="C39" s="109"/>
      <c r="D39" s="103"/>
      <c r="E39" s="37"/>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row>
    <row r="40" spans="1:31" ht="67.5" customHeight="1" thickTop="1" thickBot="1" x14ac:dyDescent="0.4">
      <c r="A40" s="19" t="s">
        <v>6</v>
      </c>
      <c r="B40" s="21"/>
      <c r="C40" s="25" t="str">
        <f>IF(ISBLANK(B40)," ",IF(B40&gt;=37,"Scores are not within range.",IF(B40&gt;=28,"Student may register for MATH 170.",IF(B40&gt;=23,"Student may register for MATH 142.",IF(B40&gt;=22,"Student may register for MATH 119, 123, 127, 128, 131, or 138.  ACT Math score meets geometry requirement.",IF(B40&gt;=19,"Student may register for MATH 098.","ACT Math scores below 19 are not accepted for placement.  Student's next step is to complete the ALEKS math placement test."))))))</f>
        <v xml:space="preserve"> </v>
      </c>
      <c r="D40" s="103"/>
      <c r="E40" s="37"/>
    </row>
    <row r="41" spans="1:31" ht="409.5" customHeight="1" thickTop="1" x14ac:dyDescent="0.35">
      <c r="A41" s="37"/>
      <c r="B41" s="36"/>
      <c r="C41" s="37"/>
      <c r="D41" s="96"/>
      <c r="E41" s="37"/>
    </row>
    <row r="42" spans="1:31" ht="21" customHeight="1" x14ac:dyDescent="0.35">
      <c r="A42" s="106" t="s">
        <v>13</v>
      </c>
      <c r="B42" s="106"/>
      <c r="C42" s="106"/>
      <c r="D42" s="103" t="s">
        <v>90</v>
      </c>
      <c r="E42" s="37"/>
    </row>
    <row r="43" spans="1:31" ht="16" thickBot="1" x14ac:dyDescent="0.4">
      <c r="A43" s="107" t="s">
        <v>62</v>
      </c>
      <c r="B43" s="108"/>
      <c r="C43" s="109"/>
      <c r="D43" s="103"/>
      <c r="E43" s="37"/>
    </row>
    <row r="44" spans="1:31" ht="16.5" thickTop="1" thickBot="1" x14ac:dyDescent="0.4">
      <c r="A44" s="19" t="s">
        <v>23</v>
      </c>
      <c r="B44" s="32"/>
      <c r="C44" s="30"/>
      <c r="D44" s="103"/>
      <c r="E44" s="37"/>
    </row>
    <row r="45" spans="1:31" ht="16" thickTop="1" x14ac:dyDescent="0.35">
      <c r="A45" s="20" t="s">
        <v>14</v>
      </c>
      <c r="B45" s="26" t="str">
        <f>IF(ISBLANK(B44)," ", EDATE(B44,24))</f>
        <v xml:space="preserve"> </v>
      </c>
      <c r="C45" s="31"/>
      <c r="D45" s="103"/>
      <c r="E45" s="37"/>
    </row>
    <row r="46" spans="1:31" ht="15.5" x14ac:dyDescent="0.35">
      <c r="A46" s="20" t="s">
        <v>9</v>
      </c>
      <c r="B46" s="27">
        <f ca="1">TODAY()</f>
        <v>44207</v>
      </c>
      <c r="C46" s="31"/>
      <c r="D46" s="103"/>
      <c r="E46" s="37"/>
    </row>
    <row r="47" spans="1:31" ht="15.5" x14ac:dyDescent="0.35">
      <c r="A47" s="20"/>
      <c r="B47" s="28" t="str">
        <f ca="1">IF(ISBLANK(B44)," ", IF(B45&gt;TODAY(),"Your scores are valid.", "Your scores have expired."))</f>
        <v xml:space="preserve"> </v>
      </c>
      <c r="C47" s="31"/>
      <c r="D47" s="103"/>
      <c r="E47" s="37"/>
    </row>
    <row r="48" spans="1:31" ht="16" thickBot="1" x14ac:dyDescent="0.4">
      <c r="A48" s="107" t="s">
        <v>63</v>
      </c>
      <c r="B48" s="108"/>
      <c r="C48" s="109"/>
      <c r="D48" s="103"/>
      <c r="E48" s="37"/>
    </row>
    <row r="49" spans="1:5" ht="67.5" customHeight="1" thickTop="1" thickBot="1" x14ac:dyDescent="0.4">
      <c r="A49" s="19" t="s">
        <v>7</v>
      </c>
      <c r="B49" s="21"/>
      <c r="C49" s="25" t="str">
        <f>IF(ISBLANK(B49)," ",IF(B49&gt;=101,"Scores are not within range.",IF(B49&gt;=76,"Student may register for MATH 119, 123, 127, 128, 137, 150, 153, or 170.",IF(B49&gt;=61,"Student may register for MATH 119, 123, 127, 128, 137, 139, 142, 150, or 153.",IF(B49&gt;=54,"Student may register for MATH 119, 123, 127, 128, 131, 138, or 142.",IF(B49&gt;=46,"Student may register for MATH 119, 123, 127, 128, 131, or 138.",IF(B49&gt;=40,"Student may register for MATH 119, 123, 127, or 128.", IF(B49&gt;=27, "Student may register for MATH 095 or 098.",IF(B49&gt;=14,"Student may register for MATH 094, BMAT 101, or TMAT 107.","Student may register for MATH 090.")))))))))</f>
        <v xml:space="preserve"> </v>
      </c>
      <c r="D49" s="103"/>
      <c r="E49" s="37"/>
    </row>
    <row r="50" spans="1:5" ht="409.5" customHeight="1" thickTop="1" x14ac:dyDescent="0.35">
      <c r="A50" s="37"/>
      <c r="B50" s="37"/>
      <c r="C50" s="37"/>
      <c r="D50" s="99"/>
      <c r="E50" s="37"/>
    </row>
    <row r="51" spans="1:5" ht="21" customHeight="1" x14ac:dyDescent="0.35">
      <c r="A51" s="106" t="s">
        <v>15</v>
      </c>
      <c r="B51" s="106"/>
      <c r="C51" s="106"/>
      <c r="D51" s="103" t="s">
        <v>90</v>
      </c>
      <c r="E51" s="37"/>
    </row>
    <row r="52" spans="1:5" ht="16.5" customHeight="1" thickBot="1" x14ac:dyDescent="0.4">
      <c r="A52" s="107" t="s">
        <v>62</v>
      </c>
      <c r="B52" s="108"/>
      <c r="C52" s="109"/>
      <c r="D52" s="103"/>
      <c r="E52" s="37"/>
    </row>
    <row r="53" spans="1:5" ht="17.25" customHeight="1" thickTop="1" thickBot="1" x14ac:dyDescent="0.4">
      <c r="A53" s="19" t="s">
        <v>24</v>
      </c>
      <c r="B53" s="32"/>
      <c r="C53" s="30"/>
      <c r="D53" s="103"/>
      <c r="E53" s="37"/>
    </row>
    <row r="54" spans="1:5" ht="16.5" customHeight="1" thickTop="1" x14ac:dyDescent="0.35">
      <c r="A54" s="20" t="s">
        <v>16</v>
      </c>
      <c r="B54" s="26" t="str">
        <f>IF(ISBLANK(B53), " ", EDATE(B53,48))</f>
        <v xml:space="preserve"> </v>
      </c>
      <c r="C54" s="31"/>
      <c r="D54" s="103"/>
      <c r="E54" s="37"/>
    </row>
    <row r="55" spans="1:5" ht="15.75" customHeight="1" x14ac:dyDescent="0.35">
      <c r="A55" s="20" t="s">
        <v>9</v>
      </c>
      <c r="B55" s="27">
        <f ca="1">TODAY()</f>
        <v>44207</v>
      </c>
      <c r="C55" s="31"/>
      <c r="D55" s="103"/>
      <c r="E55" s="37"/>
    </row>
    <row r="56" spans="1:5" ht="15.75" customHeight="1" x14ac:dyDescent="0.35">
      <c r="A56" s="20"/>
      <c r="B56" s="28" t="str">
        <f ca="1">IF(ISBLANK(B53)," ", IF(B54&gt;TODAY(),"Your scores are valid.", "Your scores have expired."))</f>
        <v xml:space="preserve"> </v>
      </c>
      <c r="C56" s="31"/>
      <c r="D56" s="103"/>
      <c r="E56" s="37"/>
    </row>
    <row r="57" spans="1:5" ht="16.5" customHeight="1" thickBot="1" x14ac:dyDescent="0.4">
      <c r="A57" s="107" t="s">
        <v>63</v>
      </c>
      <c r="B57" s="108"/>
      <c r="C57" s="109"/>
      <c r="D57" s="103"/>
      <c r="E57" s="37"/>
    </row>
    <row r="58" spans="1:5" ht="67.5" customHeight="1" thickTop="1" thickBot="1" x14ac:dyDescent="0.4">
      <c r="A58" s="19" t="s">
        <v>17</v>
      </c>
      <c r="B58" s="21"/>
      <c r="C58" s="25" t="str">
        <f>IF(ISBLANK(B58), " ", IF(B58&gt;=201,"Scores are not within range.",IF(B58&gt;=165,"Student may register for MATH 119, 123, 127, 128, 131, 138, or 142.","GED Math scores below 165 are not accepted for placement.  Student's next step is to complete ALEKS math placement test.")))</f>
        <v xml:space="preserve"> </v>
      </c>
      <c r="D58" s="103"/>
      <c r="E58" s="37"/>
    </row>
    <row r="59" spans="1:5" ht="409.5" customHeight="1" thickTop="1" x14ac:dyDescent="0.35">
      <c r="A59" s="37"/>
      <c r="B59" s="37"/>
      <c r="C59" s="37"/>
      <c r="D59" s="99"/>
      <c r="E59" s="37"/>
    </row>
    <row r="60" spans="1:5" ht="21" x14ac:dyDescent="0.35">
      <c r="A60" s="106" t="s">
        <v>18</v>
      </c>
      <c r="B60" s="106"/>
      <c r="C60" s="106"/>
      <c r="D60" s="103" t="s">
        <v>90</v>
      </c>
      <c r="E60" s="37"/>
    </row>
    <row r="61" spans="1:5" ht="16" thickBot="1" x14ac:dyDescent="0.4">
      <c r="A61" s="107" t="s">
        <v>62</v>
      </c>
      <c r="B61" s="108"/>
      <c r="C61" s="109"/>
      <c r="D61" s="103"/>
      <c r="E61" s="37"/>
    </row>
    <row r="62" spans="1:5" ht="16.5" thickTop="1" thickBot="1" x14ac:dyDescent="0.4">
      <c r="A62" s="19" t="s">
        <v>25</v>
      </c>
      <c r="B62" s="32"/>
      <c r="C62" s="30"/>
      <c r="D62" s="103"/>
      <c r="E62" s="37"/>
    </row>
    <row r="63" spans="1:5" ht="16" thickTop="1" x14ac:dyDescent="0.35">
      <c r="A63" s="20" t="s">
        <v>19</v>
      </c>
      <c r="B63" s="26" t="str">
        <f>IF(ISBLANK(B62), " ", EDATE(B62,48))</f>
        <v xml:space="preserve"> </v>
      </c>
      <c r="C63" s="31"/>
      <c r="D63" s="103"/>
      <c r="E63" s="37"/>
    </row>
    <row r="64" spans="1:5" ht="15.5" x14ac:dyDescent="0.35">
      <c r="A64" s="20" t="s">
        <v>9</v>
      </c>
      <c r="B64" s="27">
        <f ca="1">TODAY()</f>
        <v>44207</v>
      </c>
      <c r="C64" s="31"/>
      <c r="D64" s="103"/>
      <c r="E64" s="37"/>
    </row>
    <row r="65" spans="1:5" ht="15.5" x14ac:dyDescent="0.35">
      <c r="A65" s="20"/>
      <c r="B65" s="28" t="str">
        <f ca="1">IF(ISBLANK(B62)," ", IF(B63&gt;TODAY(),"Your scores are valid.", "Your scores have expired."))</f>
        <v xml:space="preserve"> </v>
      </c>
      <c r="C65" s="31"/>
      <c r="D65" s="103"/>
      <c r="E65" s="37"/>
    </row>
    <row r="66" spans="1:5" ht="16" thickBot="1" x14ac:dyDescent="0.4">
      <c r="A66" s="107" t="s">
        <v>63</v>
      </c>
      <c r="B66" s="108"/>
      <c r="C66" s="109"/>
      <c r="D66" s="103"/>
      <c r="E66" s="37"/>
    </row>
    <row r="67" spans="1:5" ht="67.5" customHeight="1" thickTop="1" thickBot="1" x14ac:dyDescent="0.4">
      <c r="A67" s="19" t="s">
        <v>8</v>
      </c>
      <c r="B67" s="21"/>
      <c r="C67" s="25" t="str">
        <f>IF(ISBLANK(B67), " ", IF(B67&gt;=21,"Scores are not within range.",IF(B67&gt;=15,"Student may register for MATH 119, 123, 127, 128, 131, 138, or 142.","HiSET Math scores below 15 are not accepted for placement.  Student's next step is to complete the ALEKS math placement test.")))</f>
        <v xml:space="preserve"> </v>
      </c>
      <c r="D67" s="103"/>
      <c r="E67" s="37"/>
    </row>
    <row r="68" spans="1:5" ht="409.5" customHeight="1" thickTop="1" x14ac:dyDescent="0.35">
      <c r="A68" s="36"/>
      <c r="B68" s="36"/>
      <c r="C68" s="37"/>
      <c r="D68" s="99"/>
      <c r="E68" s="37"/>
    </row>
    <row r="69" spans="1:5" ht="21" x14ac:dyDescent="0.35">
      <c r="A69" s="106" t="s">
        <v>85</v>
      </c>
      <c r="B69" s="106"/>
      <c r="C69" s="106"/>
      <c r="D69" s="103" t="s">
        <v>90</v>
      </c>
      <c r="E69" s="37"/>
    </row>
    <row r="70" spans="1:5" ht="16" thickBot="1" x14ac:dyDescent="0.4">
      <c r="A70" s="107" t="s">
        <v>62</v>
      </c>
      <c r="B70" s="108"/>
      <c r="C70" s="109"/>
      <c r="D70" s="103"/>
      <c r="E70" s="37"/>
    </row>
    <row r="71" spans="1:5" ht="16.5" thickTop="1" thickBot="1" x14ac:dyDescent="0.4">
      <c r="A71" s="19" t="s">
        <v>86</v>
      </c>
      <c r="B71" s="32"/>
      <c r="C71" s="30"/>
      <c r="D71" s="103"/>
      <c r="E71" s="37"/>
    </row>
    <row r="72" spans="1:5" ht="16" thickTop="1" x14ac:dyDescent="0.35">
      <c r="A72" s="20" t="s">
        <v>87</v>
      </c>
      <c r="B72" s="26" t="str">
        <f>IF(ISBLANK(B71), " ", EDATE(B71,24))</f>
        <v xml:space="preserve"> </v>
      </c>
      <c r="C72" s="31"/>
      <c r="D72" s="103"/>
      <c r="E72" s="37"/>
    </row>
    <row r="73" spans="1:5" ht="15.5" x14ac:dyDescent="0.35">
      <c r="A73" s="20" t="s">
        <v>9</v>
      </c>
      <c r="B73" s="27">
        <f ca="1">TODAY()</f>
        <v>44207</v>
      </c>
      <c r="C73" s="31"/>
      <c r="D73" s="103"/>
      <c r="E73" s="37"/>
    </row>
    <row r="74" spans="1:5" ht="15.5" x14ac:dyDescent="0.35">
      <c r="A74" s="20"/>
      <c r="B74" s="28" t="str">
        <f ca="1">IF(ISBLANK(B71)," ", IF(B72&gt;TODAY(),"Your scores are valid.", "Your scores have expired."))</f>
        <v xml:space="preserve"> </v>
      </c>
      <c r="C74" s="31"/>
      <c r="D74" s="103"/>
      <c r="E74" s="37"/>
    </row>
    <row r="75" spans="1:5" ht="16" thickBot="1" x14ac:dyDescent="0.4">
      <c r="A75" s="107" t="s">
        <v>63</v>
      </c>
      <c r="B75" s="108"/>
      <c r="C75" s="109"/>
      <c r="D75" s="103"/>
      <c r="E75" s="37"/>
    </row>
    <row r="76" spans="1:5" ht="67.5" customHeight="1" thickTop="1" thickBot="1" x14ac:dyDescent="0.4">
      <c r="A76" s="19" t="s">
        <v>88</v>
      </c>
      <c r="B76" s="21"/>
      <c r="C76" s="25" t="str">
        <f>IF(ISBLANK(B76)," ",IF(B76&gt;=761,"Scores are not within range.",IF(B76&gt;=530,"Student may register for MATH 123 or 131.",IF(B76&gt;=510,"Student may register for MATH 127 or 128.","PSAT scores below 510 are not accepted for placement.  Student's next step is to complete the ALEKS math placement test."))))</f>
        <v xml:space="preserve"> </v>
      </c>
      <c r="D76" s="103"/>
      <c r="E76" s="37"/>
    </row>
    <row r="77" spans="1:5" ht="409.5" customHeight="1" thickTop="1" x14ac:dyDescent="0.35">
      <c r="A77" s="36"/>
      <c r="B77" s="36"/>
      <c r="C77" s="37"/>
      <c r="D77" s="99"/>
      <c r="E77" s="37"/>
    </row>
    <row r="78" spans="1:5" ht="21" x14ac:dyDescent="0.35">
      <c r="A78" s="106" t="s">
        <v>20</v>
      </c>
      <c r="B78" s="106"/>
      <c r="C78" s="106"/>
      <c r="D78" s="103" t="s">
        <v>90</v>
      </c>
      <c r="E78" s="37"/>
    </row>
    <row r="79" spans="1:5" ht="16" thickBot="1" x14ac:dyDescent="0.4">
      <c r="A79" s="107" t="s">
        <v>62</v>
      </c>
      <c r="B79" s="108"/>
      <c r="C79" s="109"/>
      <c r="D79" s="103"/>
      <c r="E79" s="37"/>
    </row>
    <row r="80" spans="1:5" ht="16.5" thickTop="1" thickBot="1" x14ac:dyDescent="0.4">
      <c r="A80" s="20" t="s">
        <v>21</v>
      </c>
      <c r="B80" s="32"/>
      <c r="C80" s="20"/>
      <c r="D80" s="103"/>
      <c r="E80" s="37"/>
    </row>
    <row r="81" spans="1:4" ht="16" thickTop="1" x14ac:dyDescent="0.35">
      <c r="A81" s="20" t="s">
        <v>26</v>
      </c>
      <c r="B81" s="26" t="str">
        <f>IF(ISBLANK(B80), " ", EDATE(B80,48))</f>
        <v xml:space="preserve"> </v>
      </c>
      <c r="C81" s="20"/>
      <c r="D81" s="103"/>
    </row>
    <row r="82" spans="1:4" ht="15.5" x14ac:dyDescent="0.35">
      <c r="A82" s="20" t="s">
        <v>9</v>
      </c>
      <c r="B82" s="27">
        <f ca="1">TODAY()</f>
        <v>44207</v>
      </c>
      <c r="C82" s="20"/>
      <c r="D82" s="103"/>
    </row>
    <row r="83" spans="1:4" ht="15.5" x14ac:dyDescent="0.35">
      <c r="A83" s="20"/>
      <c r="B83" s="28" t="str">
        <f ca="1">IF(ISBLANK(B80)," ", IF(B81&gt;TODAY(),"Your scores are valid.", "Your scores have expired."))</f>
        <v xml:space="preserve"> </v>
      </c>
      <c r="C83" s="20"/>
      <c r="D83" s="103"/>
    </row>
    <row r="84" spans="1:4" ht="16" thickBot="1" x14ac:dyDescent="0.4">
      <c r="A84" s="110" t="s">
        <v>63</v>
      </c>
      <c r="B84" s="111"/>
      <c r="C84" s="110"/>
      <c r="D84" s="103"/>
    </row>
    <row r="85" spans="1:4" ht="67.5" customHeight="1" thickTop="1" thickBot="1" x14ac:dyDescent="0.4">
      <c r="A85" s="19" t="s">
        <v>89</v>
      </c>
      <c r="B85" s="21"/>
      <c r="C85" s="25" t="str">
        <f>IF(ISBLANK(B85), " ", IF(B85&gt;=801,"Scores are not within range.",IF(B85&gt;=660,"Student may register for MATH 170.",IF(B85&gt;=590,"Student may register for MATH 142.",IF(B85&gt;=530,"Student may register for MATH 119, 123, 127, 128, 131, or 138.   SAT Math score meets geometry requirement.",IF(B85&gt;=460,"Student may register for MATH 098.","SAT Math scores below 460 are not accepted for placement.  Student's next step is to complete the ALEKS math placement test."))))))</f>
        <v xml:space="preserve"> </v>
      </c>
      <c r="D85" s="103"/>
    </row>
    <row r="86" spans="1:4" ht="409.5" customHeight="1" thickTop="1" x14ac:dyDescent="0.35">
      <c r="A86" s="38"/>
      <c r="B86" s="39"/>
      <c r="C86" s="38"/>
      <c r="D86" s="99"/>
    </row>
    <row r="87" spans="1:4" ht="21" x14ac:dyDescent="0.35">
      <c r="A87" s="106" t="s">
        <v>28</v>
      </c>
      <c r="B87" s="106"/>
      <c r="C87" s="106"/>
      <c r="D87" s="103" t="s">
        <v>90</v>
      </c>
    </row>
    <row r="88" spans="1:4" ht="16" thickBot="1" x14ac:dyDescent="0.4">
      <c r="A88" s="107" t="s">
        <v>62</v>
      </c>
      <c r="B88" s="108"/>
      <c r="C88" s="109"/>
      <c r="D88" s="103"/>
    </row>
    <row r="89" spans="1:4" ht="16.5" thickTop="1" thickBot="1" x14ac:dyDescent="0.4">
      <c r="A89" s="19" t="s">
        <v>29</v>
      </c>
      <c r="B89" s="32"/>
      <c r="C89" s="30"/>
      <c r="D89" s="103"/>
    </row>
    <row r="90" spans="1:4" ht="16" thickTop="1" x14ac:dyDescent="0.35">
      <c r="A90" s="20" t="s">
        <v>30</v>
      </c>
      <c r="B90" s="26" t="str">
        <f>IF(ISBLANK(B89), " ", EDATE(B89,48))</f>
        <v xml:space="preserve"> </v>
      </c>
      <c r="C90" s="31"/>
      <c r="D90" s="103"/>
    </row>
    <row r="91" spans="1:4" ht="15.5" x14ac:dyDescent="0.35">
      <c r="A91" s="20" t="s">
        <v>9</v>
      </c>
      <c r="B91" s="27">
        <f ca="1">TODAY()</f>
        <v>44207</v>
      </c>
      <c r="C91" s="31"/>
      <c r="D91" s="103"/>
    </row>
    <row r="92" spans="1:4" ht="15.5" x14ac:dyDescent="0.35">
      <c r="A92" s="20"/>
      <c r="B92" s="28" t="str">
        <f ca="1">IF(ISBLANK(B89)," ", IF(B90&gt;TODAY(),"Your scores are valid.", "Your scores have expired."))</f>
        <v xml:space="preserve"> </v>
      </c>
      <c r="C92" s="31"/>
      <c r="D92" s="103"/>
    </row>
    <row r="93" spans="1:4" ht="16" thickBot="1" x14ac:dyDescent="0.4">
      <c r="A93" s="107" t="s">
        <v>63</v>
      </c>
      <c r="B93" s="108"/>
      <c r="C93" s="109"/>
      <c r="D93" s="103"/>
    </row>
    <row r="94" spans="1:4" ht="67.5" customHeight="1" thickTop="1" thickBot="1" x14ac:dyDescent="0.4">
      <c r="A94" s="19" t="s">
        <v>31</v>
      </c>
      <c r="B94" s="21"/>
      <c r="C94" s="25" t="str">
        <f>IF(ISBLANK(B94), " ", IF(B94&gt;=801,"Scores are not within range.",IF(B94&gt;=560,"Student may register for MATH 119, 123, 127, 128, 131, 138, or 142.","TASC Math scores below 560 are not accepted for placement.  Student's next step is to complete the ALEKS math placement test.")))</f>
        <v xml:space="preserve"> </v>
      </c>
      <c r="D94" s="103"/>
    </row>
    <row r="95" spans="1:4" ht="409.5" customHeight="1" thickTop="1" x14ac:dyDescent="0.35">
      <c r="A95" s="37"/>
      <c r="B95" s="37"/>
      <c r="C95" s="37"/>
      <c r="D95" s="99"/>
    </row>
    <row r="96" spans="1:4" x14ac:dyDescent="0.35">
      <c r="A96" s="57"/>
      <c r="B96" s="57"/>
      <c r="C96" s="57"/>
      <c r="D96" s="99"/>
    </row>
    <row r="97" spans="1:4" x14ac:dyDescent="0.35">
      <c r="A97" s="57"/>
      <c r="B97" s="57"/>
      <c r="C97" s="57"/>
      <c r="D97" s="99"/>
    </row>
    <row r="98" spans="1:4" x14ac:dyDescent="0.35">
      <c r="A98" s="57"/>
      <c r="B98" s="57"/>
      <c r="C98" s="57"/>
      <c r="D98" s="99"/>
    </row>
    <row r="99" spans="1:4" x14ac:dyDescent="0.35">
      <c r="A99" s="57"/>
      <c r="B99" s="57"/>
      <c r="C99" s="57"/>
      <c r="D99" s="99"/>
    </row>
    <row r="100" spans="1:4" x14ac:dyDescent="0.35">
      <c r="A100" s="57"/>
      <c r="B100" s="57"/>
      <c r="C100" s="57"/>
      <c r="D100" s="99"/>
    </row>
    <row r="101" spans="1:4" x14ac:dyDescent="0.35">
      <c r="A101" s="57"/>
      <c r="B101" s="57"/>
      <c r="C101" s="57"/>
      <c r="D101" s="99"/>
    </row>
    <row r="102" spans="1:4" x14ac:dyDescent="0.35">
      <c r="A102" s="57"/>
      <c r="B102" s="57"/>
      <c r="C102" s="57"/>
      <c r="D102" s="99"/>
    </row>
    <row r="103" spans="1:4" x14ac:dyDescent="0.35">
      <c r="A103" s="57"/>
      <c r="B103" s="57"/>
      <c r="C103" s="57"/>
      <c r="D103" s="99"/>
    </row>
    <row r="104" spans="1:4" x14ac:dyDescent="0.35">
      <c r="A104" s="57"/>
      <c r="B104" s="57"/>
      <c r="C104" s="57"/>
      <c r="D104" s="99"/>
    </row>
    <row r="105" spans="1:4" x14ac:dyDescent="0.35">
      <c r="A105" s="57"/>
      <c r="B105" s="57"/>
      <c r="C105" s="57"/>
      <c r="D105" s="99"/>
    </row>
    <row r="106" spans="1:4" x14ac:dyDescent="0.35">
      <c r="A106" s="57"/>
      <c r="B106" s="57"/>
      <c r="C106" s="57"/>
      <c r="D106" s="99"/>
    </row>
    <row r="107" spans="1:4" x14ac:dyDescent="0.35">
      <c r="A107" s="57"/>
      <c r="B107" s="57"/>
      <c r="C107" s="57"/>
      <c r="D107" s="99"/>
    </row>
    <row r="108" spans="1:4" x14ac:dyDescent="0.35">
      <c r="A108" s="57"/>
      <c r="B108" s="57"/>
      <c r="C108" s="57"/>
      <c r="D108" s="99"/>
    </row>
    <row r="109" spans="1:4" x14ac:dyDescent="0.35">
      <c r="A109" s="57"/>
      <c r="B109" s="57"/>
      <c r="C109" s="57"/>
      <c r="D109" s="99"/>
    </row>
    <row r="110" spans="1:4" x14ac:dyDescent="0.35">
      <c r="A110" s="57"/>
      <c r="B110" s="57"/>
      <c r="C110" s="57"/>
      <c r="D110" s="99"/>
    </row>
    <row r="111" spans="1:4" x14ac:dyDescent="0.35">
      <c r="A111" s="57"/>
      <c r="B111" s="57"/>
      <c r="C111" s="57"/>
      <c r="D111" s="99"/>
    </row>
    <row r="112" spans="1:4" x14ac:dyDescent="0.35">
      <c r="A112" s="57"/>
      <c r="B112" s="57"/>
      <c r="C112" s="57"/>
      <c r="D112" s="99"/>
    </row>
    <row r="113" spans="1:4" x14ac:dyDescent="0.35">
      <c r="A113" s="57"/>
      <c r="B113" s="57"/>
      <c r="C113" s="57"/>
      <c r="D113" s="99"/>
    </row>
    <row r="114" spans="1:4" x14ac:dyDescent="0.35">
      <c r="A114" s="57"/>
      <c r="B114" s="57"/>
      <c r="C114" s="57"/>
      <c r="D114" s="99"/>
    </row>
    <row r="115" spans="1:4" x14ac:dyDescent="0.35">
      <c r="A115" s="57"/>
      <c r="B115" s="57"/>
      <c r="C115" s="57"/>
      <c r="D115" s="99"/>
    </row>
    <row r="116" spans="1:4" x14ac:dyDescent="0.35">
      <c r="A116" s="57"/>
      <c r="B116" s="57"/>
      <c r="C116" s="57"/>
      <c r="D116" s="99"/>
    </row>
    <row r="117" spans="1:4" x14ac:dyDescent="0.35">
      <c r="A117" s="57"/>
      <c r="B117" s="57"/>
      <c r="C117" s="57"/>
      <c r="D117" s="99"/>
    </row>
    <row r="118" spans="1:4" x14ac:dyDescent="0.35">
      <c r="A118" s="57"/>
      <c r="B118" s="57"/>
      <c r="C118" s="57"/>
      <c r="D118" s="99"/>
    </row>
    <row r="119" spans="1:4" x14ac:dyDescent="0.35">
      <c r="A119" s="57"/>
      <c r="B119" s="57"/>
      <c r="C119" s="57"/>
      <c r="D119" s="99"/>
    </row>
    <row r="120" spans="1:4" x14ac:dyDescent="0.35">
      <c r="A120" s="57"/>
      <c r="B120" s="57"/>
      <c r="C120" s="57"/>
      <c r="D120" s="99"/>
    </row>
    <row r="121" spans="1:4" x14ac:dyDescent="0.35">
      <c r="A121" s="57"/>
      <c r="B121" s="57"/>
      <c r="C121" s="57"/>
      <c r="D121" s="99"/>
    </row>
    <row r="122" spans="1:4" x14ac:dyDescent="0.35">
      <c r="A122" s="57"/>
      <c r="B122" s="57"/>
      <c r="C122" s="57"/>
      <c r="D122" s="99"/>
    </row>
    <row r="123" spans="1:4" x14ac:dyDescent="0.35">
      <c r="A123" s="57"/>
      <c r="B123" s="57"/>
      <c r="C123" s="57"/>
      <c r="D123" s="99"/>
    </row>
    <row r="124" spans="1:4" x14ac:dyDescent="0.35">
      <c r="A124" s="57"/>
      <c r="B124" s="57"/>
      <c r="C124" s="57"/>
      <c r="D124" s="99"/>
    </row>
    <row r="125" spans="1:4" x14ac:dyDescent="0.35">
      <c r="A125" s="57"/>
      <c r="B125" s="57"/>
      <c r="C125" s="57"/>
      <c r="D125" s="99"/>
    </row>
    <row r="126" spans="1:4" x14ac:dyDescent="0.35">
      <c r="A126" s="57"/>
      <c r="B126" s="57"/>
      <c r="C126" s="57"/>
      <c r="D126" s="99"/>
    </row>
    <row r="127" spans="1:4" x14ac:dyDescent="0.35">
      <c r="A127" s="57"/>
      <c r="B127" s="57"/>
      <c r="C127" s="57"/>
      <c r="D127" s="99"/>
    </row>
    <row r="128" spans="1:4" x14ac:dyDescent="0.35">
      <c r="A128" s="57"/>
      <c r="B128" s="57"/>
      <c r="C128" s="57"/>
      <c r="D128" s="99"/>
    </row>
    <row r="129" spans="1:4" x14ac:dyDescent="0.35">
      <c r="A129" s="57"/>
      <c r="B129" s="57"/>
      <c r="C129" s="57"/>
      <c r="D129" s="99"/>
    </row>
    <row r="130" spans="1:4" x14ac:dyDescent="0.35">
      <c r="A130" s="57"/>
      <c r="B130" s="57"/>
      <c r="C130" s="57"/>
      <c r="D130" s="99"/>
    </row>
    <row r="131" spans="1:4" x14ac:dyDescent="0.35">
      <c r="A131" s="57"/>
      <c r="B131" s="57"/>
      <c r="C131" s="57"/>
      <c r="D131" s="99"/>
    </row>
    <row r="132" spans="1:4" x14ac:dyDescent="0.35">
      <c r="A132" s="57"/>
      <c r="B132" s="57"/>
      <c r="C132" s="57"/>
      <c r="D132" s="99"/>
    </row>
    <row r="133" spans="1:4" x14ac:dyDescent="0.35">
      <c r="A133" s="57"/>
      <c r="B133" s="57"/>
      <c r="C133" s="57"/>
      <c r="D133" s="99"/>
    </row>
    <row r="134" spans="1:4" x14ac:dyDescent="0.35">
      <c r="A134" s="57"/>
      <c r="B134" s="57"/>
      <c r="C134" s="57"/>
      <c r="D134" s="99"/>
    </row>
    <row r="135" spans="1:4" x14ac:dyDescent="0.35">
      <c r="A135" s="57"/>
      <c r="B135" s="57"/>
      <c r="C135" s="57"/>
      <c r="D135" s="99"/>
    </row>
    <row r="136" spans="1:4" x14ac:dyDescent="0.35">
      <c r="A136" s="57"/>
      <c r="B136" s="57"/>
      <c r="C136" s="57"/>
      <c r="D136" s="99"/>
    </row>
    <row r="137" spans="1:4" x14ac:dyDescent="0.35">
      <c r="A137" s="57"/>
      <c r="B137" s="57"/>
      <c r="C137" s="57"/>
      <c r="D137" s="99"/>
    </row>
    <row r="138" spans="1:4" x14ac:dyDescent="0.35">
      <c r="A138" s="57"/>
      <c r="B138" s="57"/>
      <c r="C138" s="57"/>
      <c r="D138" s="99"/>
    </row>
    <row r="139" spans="1:4" x14ac:dyDescent="0.35">
      <c r="A139" s="57"/>
      <c r="B139" s="57"/>
      <c r="C139" s="57"/>
      <c r="D139" s="99"/>
    </row>
    <row r="140" spans="1:4" x14ac:dyDescent="0.35">
      <c r="A140" s="57"/>
      <c r="B140" s="57"/>
      <c r="C140" s="57"/>
      <c r="D140" s="99"/>
    </row>
    <row r="141" spans="1:4" x14ac:dyDescent="0.35">
      <c r="A141" s="57"/>
      <c r="B141" s="57"/>
      <c r="C141" s="57"/>
      <c r="D141" s="99"/>
    </row>
    <row r="142" spans="1:4" x14ac:dyDescent="0.35">
      <c r="A142" s="57"/>
      <c r="B142" s="57"/>
      <c r="C142" s="57"/>
      <c r="D142" s="99"/>
    </row>
    <row r="143" spans="1:4" x14ac:dyDescent="0.35">
      <c r="A143" s="57"/>
      <c r="B143" s="57"/>
      <c r="C143" s="57"/>
      <c r="D143" s="99"/>
    </row>
    <row r="144" spans="1:4" x14ac:dyDescent="0.35">
      <c r="A144" s="57"/>
      <c r="B144" s="57"/>
      <c r="C144" s="57"/>
      <c r="D144" s="99"/>
    </row>
    <row r="145" spans="1:4" x14ac:dyDescent="0.35">
      <c r="A145" s="57"/>
      <c r="B145" s="57"/>
      <c r="C145" s="57"/>
      <c r="D145" s="99"/>
    </row>
    <row r="146" spans="1:4" x14ac:dyDescent="0.35">
      <c r="A146" s="57"/>
      <c r="B146" s="57"/>
      <c r="C146" s="57"/>
      <c r="D146" s="99"/>
    </row>
    <row r="147" spans="1:4" x14ac:dyDescent="0.35">
      <c r="A147" s="57"/>
      <c r="B147" s="57"/>
      <c r="C147" s="57"/>
      <c r="D147" s="99"/>
    </row>
    <row r="148" spans="1:4" x14ac:dyDescent="0.35">
      <c r="A148" s="57"/>
      <c r="B148" s="57"/>
      <c r="C148" s="57"/>
      <c r="D148" s="99"/>
    </row>
    <row r="149" spans="1:4" x14ac:dyDescent="0.35">
      <c r="A149" s="57"/>
      <c r="B149" s="57"/>
      <c r="C149" s="57"/>
      <c r="D149" s="99"/>
    </row>
    <row r="150" spans="1:4" x14ac:dyDescent="0.35">
      <c r="A150" s="57"/>
      <c r="B150" s="57"/>
      <c r="C150" s="57"/>
      <c r="D150" s="99"/>
    </row>
    <row r="151" spans="1:4" x14ac:dyDescent="0.35">
      <c r="A151" s="57"/>
      <c r="B151" s="57"/>
      <c r="C151" s="57"/>
      <c r="D151" s="99"/>
    </row>
    <row r="152" spans="1:4" x14ac:dyDescent="0.35">
      <c r="A152" s="57"/>
      <c r="B152" s="57"/>
      <c r="C152" s="57"/>
      <c r="D152" s="99"/>
    </row>
    <row r="153" spans="1:4" x14ac:dyDescent="0.35">
      <c r="A153" s="57"/>
      <c r="B153" s="57"/>
      <c r="C153" s="57"/>
      <c r="D153" s="99"/>
    </row>
    <row r="154" spans="1:4" x14ac:dyDescent="0.35">
      <c r="A154" s="57"/>
      <c r="B154" s="57"/>
      <c r="C154" s="57"/>
      <c r="D154" s="99"/>
    </row>
    <row r="155" spans="1:4" x14ac:dyDescent="0.35">
      <c r="A155" s="57"/>
      <c r="B155" s="57"/>
      <c r="C155" s="57"/>
      <c r="D155" s="99"/>
    </row>
    <row r="156" spans="1:4" x14ac:dyDescent="0.35">
      <c r="A156" s="57"/>
      <c r="B156" s="57"/>
      <c r="C156" s="57"/>
      <c r="D156" s="99"/>
    </row>
    <row r="157" spans="1:4" x14ac:dyDescent="0.35">
      <c r="A157" s="57"/>
      <c r="B157" s="57"/>
      <c r="C157" s="57"/>
      <c r="D157" s="99"/>
    </row>
    <row r="158" spans="1:4" x14ac:dyDescent="0.35">
      <c r="A158" s="57"/>
      <c r="B158" s="57"/>
      <c r="C158" s="57"/>
      <c r="D158" s="99"/>
    </row>
    <row r="159" spans="1:4" x14ac:dyDescent="0.35">
      <c r="A159" s="57"/>
      <c r="B159" s="57"/>
      <c r="C159" s="57"/>
      <c r="D159" s="99"/>
    </row>
    <row r="160" spans="1:4" x14ac:dyDescent="0.35">
      <c r="A160" s="57"/>
      <c r="B160" s="57"/>
      <c r="C160" s="57"/>
      <c r="D160" s="99"/>
    </row>
    <row r="161" spans="1:4" x14ac:dyDescent="0.35">
      <c r="A161" s="57"/>
      <c r="B161" s="57"/>
      <c r="C161" s="57"/>
      <c r="D161" s="99"/>
    </row>
    <row r="162" spans="1:4" x14ac:dyDescent="0.35">
      <c r="A162" s="57"/>
      <c r="B162" s="57"/>
      <c r="C162" s="57"/>
      <c r="D162" s="99"/>
    </row>
    <row r="163" spans="1:4" x14ac:dyDescent="0.35">
      <c r="A163" s="57"/>
      <c r="B163" s="57"/>
      <c r="C163" s="57"/>
      <c r="D163" s="99"/>
    </row>
    <row r="164" spans="1:4" x14ac:dyDescent="0.35">
      <c r="A164" s="57"/>
      <c r="B164" s="57"/>
      <c r="C164" s="57"/>
      <c r="D164" s="99"/>
    </row>
    <row r="165" spans="1:4" x14ac:dyDescent="0.35">
      <c r="A165" s="57"/>
      <c r="B165" s="57"/>
      <c r="C165" s="57"/>
      <c r="D165" s="99"/>
    </row>
    <row r="166" spans="1:4" x14ac:dyDescent="0.35">
      <c r="A166" s="57"/>
      <c r="B166" s="57"/>
      <c r="C166" s="57"/>
      <c r="D166" s="99"/>
    </row>
    <row r="167" spans="1:4" x14ac:dyDescent="0.35">
      <c r="A167" s="57"/>
      <c r="B167" s="57"/>
      <c r="C167" s="57"/>
      <c r="D167" s="99"/>
    </row>
    <row r="168" spans="1:4" x14ac:dyDescent="0.35">
      <c r="A168" s="57"/>
      <c r="B168" s="57"/>
      <c r="C168" s="57"/>
      <c r="D168" s="99"/>
    </row>
    <row r="169" spans="1:4" x14ac:dyDescent="0.35">
      <c r="A169" s="57"/>
      <c r="B169" s="57"/>
      <c r="C169" s="57"/>
      <c r="D169" s="99"/>
    </row>
    <row r="170" spans="1:4" x14ac:dyDescent="0.35">
      <c r="A170" s="57"/>
      <c r="B170" s="57"/>
      <c r="C170" s="57"/>
      <c r="D170" s="99"/>
    </row>
    <row r="171" spans="1:4" x14ac:dyDescent="0.35">
      <c r="A171" s="57"/>
      <c r="B171" s="57"/>
      <c r="C171" s="57"/>
      <c r="D171" s="99"/>
    </row>
    <row r="172" spans="1:4" x14ac:dyDescent="0.35">
      <c r="A172" s="57"/>
      <c r="B172" s="57"/>
      <c r="C172" s="57"/>
      <c r="D172" s="99"/>
    </row>
    <row r="173" spans="1:4" x14ac:dyDescent="0.35">
      <c r="A173" s="57"/>
      <c r="B173" s="57"/>
      <c r="C173" s="57"/>
      <c r="D173" s="99"/>
    </row>
    <row r="174" spans="1:4" x14ac:dyDescent="0.35">
      <c r="A174" s="57"/>
      <c r="B174" s="57"/>
      <c r="C174" s="57"/>
      <c r="D174" s="99"/>
    </row>
    <row r="175" spans="1:4" x14ac:dyDescent="0.35">
      <c r="A175" s="57"/>
      <c r="B175" s="57"/>
      <c r="C175" s="57"/>
      <c r="D175" s="99"/>
    </row>
    <row r="176" spans="1:4" x14ac:dyDescent="0.35">
      <c r="A176" s="57"/>
      <c r="B176" s="57"/>
      <c r="C176" s="57"/>
      <c r="D176" s="99"/>
    </row>
    <row r="177" spans="1:4" x14ac:dyDescent="0.35">
      <c r="A177" s="57"/>
      <c r="B177" s="57"/>
      <c r="C177" s="57"/>
      <c r="D177" s="99"/>
    </row>
    <row r="178" spans="1:4" x14ac:dyDescent="0.35">
      <c r="A178" s="57"/>
      <c r="B178" s="57"/>
      <c r="C178" s="57"/>
      <c r="D178" s="99"/>
    </row>
    <row r="179" spans="1:4" x14ac:dyDescent="0.35">
      <c r="A179" s="57"/>
      <c r="B179" s="57"/>
      <c r="C179" s="57"/>
      <c r="D179" s="99"/>
    </row>
    <row r="180" spans="1:4" x14ac:dyDescent="0.35">
      <c r="A180" s="57"/>
      <c r="B180" s="57"/>
      <c r="C180" s="57"/>
      <c r="D180" s="99"/>
    </row>
    <row r="181" spans="1:4" x14ac:dyDescent="0.35">
      <c r="A181" s="57"/>
      <c r="B181" s="57"/>
      <c r="C181" s="57"/>
      <c r="D181" s="99"/>
    </row>
    <row r="182" spans="1:4" x14ac:dyDescent="0.35">
      <c r="A182" s="57"/>
      <c r="B182" s="57"/>
      <c r="C182" s="57"/>
      <c r="D182" s="99"/>
    </row>
    <row r="183" spans="1:4" x14ac:dyDescent="0.35">
      <c r="A183" s="57"/>
      <c r="B183" s="57"/>
      <c r="C183" s="57"/>
      <c r="D183" s="99"/>
    </row>
    <row r="184" spans="1:4" x14ac:dyDescent="0.35">
      <c r="A184" s="57"/>
      <c r="B184" s="57"/>
      <c r="C184" s="57"/>
      <c r="D184" s="99"/>
    </row>
    <row r="185" spans="1:4" x14ac:dyDescent="0.35">
      <c r="A185" s="57"/>
      <c r="B185" s="57"/>
      <c r="C185" s="57"/>
      <c r="D185" s="99"/>
    </row>
    <row r="186" spans="1:4" x14ac:dyDescent="0.35">
      <c r="A186" s="57"/>
      <c r="B186" s="57"/>
      <c r="C186" s="57"/>
      <c r="D186" s="99"/>
    </row>
    <row r="187" spans="1:4" x14ac:dyDescent="0.35">
      <c r="A187" s="57"/>
      <c r="B187" s="57"/>
      <c r="C187" s="57"/>
      <c r="D187" s="99"/>
    </row>
    <row r="188" spans="1:4" x14ac:dyDescent="0.35">
      <c r="A188" s="57"/>
      <c r="B188" s="57"/>
      <c r="C188" s="57"/>
      <c r="D188" s="99"/>
    </row>
    <row r="189" spans="1:4" x14ac:dyDescent="0.35">
      <c r="A189" s="57"/>
      <c r="B189" s="57"/>
      <c r="C189" s="57"/>
      <c r="D189" s="99"/>
    </row>
    <row r="190" spans="1:4" x14ac:dyDescent="0.35">
      <c r="A190" s="57"/>
      <c r="B190" s="57"/>
      <c r="C190" s="57"/>
      <c r="D190" s="99"/>
    </row>
    <row r="191" spans="1:4" x14ac:dyDescent="0.35">
      <c r="A191" s="57"/>
      <c r="B191" s="57"/>
      <c r="C191" s="57"/>
      <c r="D191" s="99"/>
    </row>
    <row r="192" spans="1:4" x14ac:dyDescent="0.35">
      <c r="A192" s="57"/>
      <c r="B192" s="57"/>
      <c r="C192" s="57"/>
      <c r="D192" s="99"/>
    </row>
    <row r="193" spans="1:4" x14ac:dyDescent="0.35">
      <c r="A193" s="57"/>
      <c r="B193" s="57"/>
      <c r="C193" s="57"/>
      <c r="D193" s="99"/>
    </row>
    <row r="194" spans="1:4" x14ac:dyDescent="0.35">
      <c r="A194" s="57"/>
      <c r="B194" s="57"/>
      <c r="C194" s="57"/>
      <c r="D194" s="99"/>
    </row>
    <row r="195" spans="1:4" x14ac:dyDescent="0.35">
      <c r="A195" s="57"/>
      <c r="B195" s="57"/>
      <c r="C195" s="57"/>
      <c r="D195" s="99"/>
    </row>
    <row r="196" spans="1:4" x14ac:dyDescent="0.35">
      <c r="A196" s="57"/>
      <c r="B196" s="57"/>
      <c r="C196" s="57"/>
      <c r="D196" s="99"/>
    </row>
    <row r="197" spans="1:4" x14ac:dyDescent="0.35">
      <c r="A197" s="57"/>
      <c r="B197" s="57"/>
      <c r="C197" s="57"/>
      <c r="D197" s="99"/>
    </row>
    <row r="198" spans="1:4" x14ac:dyDescent="0.35">
      <c r="A198" s="57"/>
      <c r="B198" s="57"/>
      <c r="C198" s="57"/>
      <c r="D198" s="99"/>
    </row>
    <row r="199" spans="1:4" x14ac:dyDescent="0.35">
      <c r="A199" s="57"/>
      <c r="B199" s="57"/>
      <c r="C199" s="57"/>
      <c r="D199" s="99"/>
    </row>
    <row r="200" spans="1:4" x14ac:dyDescent="0.35">
      <c r="A200" s="57"/>
      <c r="B200" s="57"/>
      <c r="C200" s="57"/>
      <c r="D200" s="99"/>
    </row>
    <row r="201" spans="1:4" x14ac:dyDescent="0.35">
      <c r="A201" s="57"/>
      <c r="B201" s="57"/>
      <c r="C201" s="57"/>
      <c r="D201" s="99"/>
    </row>
    <row r="202" spans="1:4" x14ac:dyDescent="0.35">
      <c r="A202" s="57"/>
      <c r="B202" s="57"/>
      <c r="C202" s="57"/>
      <c r="D202" s="99"/>
    </row>
    <row r="203" spans="1:4" x14ac:dyDescent="0.35">
      <c r="A203" s="57"/>
      <c r="B203" s="57"/>
      <c r="C203" s="57"/>
      <c r="D203" s="99"/>
    </row>
    <row r="204" spans="1:4" x14ac:dyDescent="0.35">
      <c r="A204" s="57"/>
      <c r="B204" s="57"/>
      <c r="C204" s="57"/>
      <c r="D204" s="99"/>
    </row>
    <row r="205" spans="1:4" x14ac:dyDescent="0.35">
      <c r="A205" s="57"/>
      <c r="B205" s="57"/>
      <c r="C205" s="57"/>
      <c r="D205" s="99"/>
    </row>
    <row r="206" spans="1:4" x14ac:dyDescent="0.35">
      <c r="A206" s="57"/>
      <c r="B206" s="57"/>
      <c r="C206" s="57"/>
      <c r="D206" s="99"/>
    </row>
    <row r="207" spans="1:4" x14ac:dyDescent="0.35">
      <c r="A207" s="57"/>
      <c r="B207" s="57"/>
      <c r="C207" s="57"/>
      <c r="D207" s="99"/>
    </row>
    <row r="208" spans="1:4" x14ac:dyDescent="0.35">
      <c r="A208" s="57"/>
      <c r="B208" s="57"/>
      <c r="C208" s="57"/>
      <c r="D208" s="99"/>
    </row>
    <row r="209" spans="1:4" x14ac:dyDescent="0.35">
      <c r="A209" s="57"/>
      <c r="B209" s="57"/>
      <c r="C209" s="57"/>
      <c r="D209" s="99"/>
    </row>
    <row r="210" spans="1:4" x14ac:dyDescent="0.35">
      <c r="A210" s="57"/>
      <c r="B210" s="57"/>
      <c r="C210" s="57"/>
      <c r="D210" s="99"/>
    </row>
    <row r="211" spans="1:4" x14ac:dyDescent="0.35">
      <c r="A211" s="57"/>
      <c r="B211" s="57"/>
      <c r="C211" s="57"/>
      <c r="D211" s="99"/>
    </row>
    <row r="212" spans="1:4" x14ac:dyDescent="0.35">
      <c r="A212" s="57"/>
      <c r="B212" s="57"/>
      <c r="C212" s="57"/>
      <c r="D212" s="99"/>
    </row>
    <row r="213" spans="1:4" x14ac:dyDescent="0.35">
      <c r="A213" s="57"/>
      <c r="B213" s="57"/>
      <c r="C213" s="57"/>
      <c r="D213" s="99"/>
    </row>
    <row r="214" spans="1:4" x14ac:dyDescent="0.35">
      <c r="A214" s="57"/>
      <c r="B214" s="57"/>
      <c r="C214" s="57"/>
      <c r="D214" s="99"/>
    </row>
    <row r="215" spans="1:4" x14ac:dyDescent="0.35">
      <c r="A215" s="57"/>
      <c r="B215" s="57"/>
      <c r="C215" s="57"/>
      <c r="D215" s="99"/>
    </row>
    <row r="216" spans="1:4" x14ac:dyDescent="0.35">
      <c r="A216" s="57"/>
      <c r="B216" s="57"/>
      <c r="C216" s="57"/>
      <c r="D216" s="99"/>
    </row>
    <row r="217" spans="1:4" x14ac:dyDescent="0.35">
      <c r="A217" s="57"/>
      <c r="B217" s="57"/>
      <c r="C217" s="57"/>
      <c r="D217" s="99"/>
    </row>
    <row r="218" spans="1:4" x14ac:dyDescent="0.35">
      <c r="A218" s="57"/>
      <c r="B218" s="57"/>
      <c r="C218" s="57"/>
      <c r="D218" s="99"/>
    </row>
    <row r="219" spans="1:4" x14ac:dyDescent="0.35">
      <c r="A219" s="57"/>
      <c r="B219" s="57"/>
      <c r="C219" s="57"/>
      <c r="D219" s="99"/>
    </row>
    <row r="220" spans="1:4" x14ac:dyDescent="0.35">
      <c r="A220" s="57"/>
      <c r="B220" s="57"/>
      <c r="C220" s="57"/>
      <c r="D220" s="99"/>
    </row>
    <row r="221" spans="1:4" x14ac:dyDescent="0.35">
      <c r="A221" s="57"/>
      <c r="B221" s="57"/>
      <c r="C221" s="57"/>
      <c r="D221" s="99"/>
    </row>
    <row r="222" spans="1:4" x14ac:dyDescent="0.35">
      <c r="A222" s="57"/>
      <c r="B222" s="57"/>
      <c r="C222" s="57"/>
      <c r="D222" s="99"/>
    </row>
    <row r="223" spans="1:4" x14ac:dyDescent="0.35">
      <c r="A223" s="57"/>
      <c r="B223" s="57"/>
      <c r="C223" s="57"/>
      <c r="D223" s="99"/>
    </row>
    <row r="224" spans="1:4" x14ac:dyDescent="0.35">
      <c r="A224" s="57"/>
      <c r="B224" s="57"/>
      <c r="C224" s="57"/>
      <c r="D224" s="99"/>
    </row>
    <row r="225" spans="1:4" x14ac:dyDescent="0.35">
      <c r="A225" s="57"/>
      <c r="B225" s="57"/>
      <c r="C225" s="57"/>
      <c r="D225" s="99"/>
    </row>
    <row r="226" spans="1:4" x14ac:dyDescent="0.35">
      <c r="A226" s="57"/>
      <c r="B226" s="57"/>
      <c r="C226" s="57"/>
      <c r="D226" s="99"/>
    </row>
    <row r="227" spans="1:4" x14ac:dyDescent="0.35">
      <c r="A227" s="57"/>
      <c r="B227" s="57"/>
      <c r="C227" s="57"/>
      <c r="D227" s="99"/>
    </row>
    <row r="228" spans="1:4" x14ac:dyDescent="0.35">
      <c r="A228" s="57"/>
      <c r="B228" s="57"/>
      <c r="C228" s="57"/>
      <c r="D228" s="99"/>
    </row>
    <row r="229" spans="1:4" x14ac:dyDescent="0.35">
      <c r="A229" s="57"/>
      <c r="B229" s="57"/>
      <c r="C229" s="57"/>
      <c r="D229" s="99"/>
    </row>
    <row r="230" spans="1:4" x14ac:dyDescent="0.35">
      <c r="A230" s="57"/>
      <c r="B230" s="57"/>
      <c r="C230" s="57"/>
      <c r="D230" s="99"/>
    </row>
    <row r="231" spans="1:4" x14ac:dyDescent="0.35">
      <c r="A231" s="57"/>
      <c r="B231" s="57"/>
      <c r="C231" s="57"/>
      <c r="D231" s="99"/>
    </row>
    <row r="232" spans="1:4" x14ac:dyDescent="0.35">
      <c r="A232" s="57"/>
      <c r="B232" s="57"/>
      <c r="C232" s="57"/>
      <c r="D232" s="99"/>
    </row>
    <row r="233" spans="1:4" x14ac:dyDescent="0.35">
      <c r="A233" s="57"/>
      <c r="B233" s="57"/>
      <c r="C233" s="57"/>
      <c r="D233" s="99"/>
    </row>
    <row r="234" spans="1:4" x14ac:dyDescent="0.35">
      <c r="A234" s="57"/>
      <c r="B234" s="57"/>
      <c r="C234" s="57"/>
      <c r="D234" s="99"/>
    </row>
    <row r="235" spans="1:4" x14ac:dyDescent="0.35">
      <c r="A235" s="57"/>
      <c r="B235" s="57"/>
      <c r="C235" s="57"/>
      <c r="D235" s="99"/>
    </row>
    <row r="236" spans="1:4" x14ac:dyDescent="0.35">
      <c r="A236" s="57"/>
      <c r="B236" s="57"/>
      <c r="C236" s="57"/>
      <c r="D236" s="99"/>
    </row>
    <row r="237" spans="1:4" x14ac:dyDescent="0.35">
      <c r="A237" s="57"/>
      <c r="B237" s="57"/>
      <c r="C237" s="57"/>
      <c r="D237" s="99"/>
    </row>
    <row r="238" spans="1:4" x14ac:dyDescent="0.35">
      <c r="A238" s="57"/>
      <c r="B238" s="57"/>
      <c r="C238" s="57"/>
      <c r="D238" s="99"/>
    </row>
    <row r="239" spans="1:4" x14ac:dyDescent="0.35">
      <c r="A239" s="57"/>
      <c r="B239" s="57"/>
      <c r="C239" s="57"/>
      <c r="D239" s="99"/>
    </row>
    <row r="240" spans="1:4" x14ac:dyDescent="0.35">
      <c r="A240" s="57"/>
      <c r="B240" s="57"/>
      <c r="C240" s="57"/>
      <c r="D240" s="99"/>
    </row>
    <row r="241" spans="1:4" x14ac:dyDescent="0.35">
      <c r="A241" s="57"/>
      <c r="B241" s="57"/>
      <c r="C241" s="57"/>
      <c r="D241" s="99"/>
    </row>
    <row r="242" spans="1:4" x14ac:dyDescent="0.35">
      <c r="A242" s="57"/>
      <c r="B242" s="57"/>
      <c r="C242" s="57"/>
      <c r="D242" s="99"/>
    </row>
    <row r="243" spans="1:4" x14ac:dyDescent="0.35">
      <c r="A243" s="57"/>
      <c r="B243" s="57"/>
      <c r="C243" s="57"/>
      <c r="D243" s="99"/>
    </row>
    <row r="244" spans="1:4" x14ac:dyDescent="0.35">
      <c r="A244" s="57"/>
      <c r="B244" s="57"/>
      <c r="C244" s="57"/>
      <c r="D244" s="99"/>
    </row>
    <row r="245" spans="1:4" x14ac:dyDescent="0.35">
      <c r="A245" s="57"/>
      <c r="B245" s="57"/>
      <c r="C245" s="57"/>
      <c r="D245" s="99"/>
    </row>
    <row r="246" spans="1:4" x14ac:dyDescent="0.35">
      <c r="A246" s="57"/>
      <c r="B246" s="57"/>
      <c r="C246" s="57"/>
      <c r="D246" s="99"/>
    </row>
    <row r="247" spans="1:4" x14ac:dyDescent="0.35">
      <c r="A247" s="57"/>
      <c r="B247" s="57"/>
      <c r="C247" s="57"/>
      <c r="D247" s="99"/>
    </row>
    <row r="248" spans="1:4" x14ac:dyDescent="0.35">
      <c r="A248" s="57"/>
      <c r="B248" s="57"/>
      <c r="C248" s="57"/>
      <c r="D248" s="99"/>
    </row>
    <row r="249" spans="1:4" x14ac:dyDescent="0.35">
      <c r="A249" s="57"/>
      <c r="B249" s="57"/>
      <c r="C249" s="57"/>
      <c r="D249" s="99"/>
    </row>
    <row r="250" spans="1:4" x14ac:dyDescent="0.35">
      <c r="A250" s="57"/>
      <c r="B250" s="57"/>
      <c r="C250" s="57"/>
      <c r="D250" s="99"/>
    </row>
    <row r="251" spans="1:4" x14ac:dyDescent="0.35">
      <c r="A251" s="57"/>
      <c r="B251" s="57"/>
      <c r="C251" s="57"/>
      <c r="D251" s="99"/>
    </row>
    <row r="252" spans="1:4" x14ac:dyDescent="0.35">
      <c r="A252" s="57"/>
      <c r="B252" s="57"/>
      <c r="C252" s="57"/>
      <c r="D252" s="99"/>
    </row>
    <row r="253" spans="1:4" x14ac:dyDescent="0.35">
      <c r="A253" s="57"/>
      <c r="B253" s="57"/>
      <c r="C253" s="57"/>
      <c r="D253" s="99"/>
    </row>
    <row r="254" spans="1:4" x14ac:dyDescent="0.35">
      <c r="A254" s="57"/>
      <c r="B254" s="57"/>
      <c r="C254" s="57"/>
      <c r="D254" s="99"/>
    </row>
    <row r="255" spans="1:4" x14ac:dyDescent="0.35">
      <c r="A255" s="57"/>
      <c r="B255" s="57"/>
      <c r="C255" s="57"/>
      <c r="D255" s="99"/>
    </row>
    <row r="256" spans="1:4" x14ac:dyDescent="0.35">
      <c r="A256" s="57"/>
      <c r="B256" s="57"/>
      <c r="C256" s="57"/>
      <c r="D256" s="99"/>
    </row>
    <row r="257" spans="1:4" x14ac:dyDescent="0.35">
      <c r="A257" s="57"/>
      <c r="B257" s="57"/>
      <c r="C257" s="57"/>
      <c r="D257" s="99"/>
    </row>
    <row r="258" spans="1:4" x14ac:dyDescent="0.35">
      <c r="A258" s="57"/>
      <c r="B258" s="57"/>
      <c r="C258" s="57"/>
      <c r="D258" s="99"/>
    </row>
    <row r="259" spans="1:4" x14ac:dyDescent="0.35">
      <c r="A259" s="57"/>
      <c r="B259" s="57"/>
      <c r="C259" s="57"/>
      <c r="D259" s="99"/>
    </row>
    <row r="260" spans="1:4" x14ac:dyDescent="0.35">
      <c r="A260" s="57"/>
      <c r="B260" s="57"/>
      <c r="C260" s="57"/>
      <c r="D260" s="99"/>
    </row>
    <row r="261" spans="1:4" x14ac:dyDescent="0.35">
      <c r="A261" s="57"/>
      <c r="B261" s="57"/>
      <c r="C261" s="57"/>
      <c r="D261" s="99"/>
    </row>
  </sheetData>
  <sheetProtection selectLockedCells="1"/>
  <mergeCells count="38">
    <mergeCell ref="A93:C93"/>
    <mergeCell ref="A88:C88"/>
    <mergeCell ref="A43:C43"/>
    <mergeCell ref="A52:C52"/>
    <mergeCell ref="A75:C75"/>
    <mergeCell ref="A70:C70"/>
    <mergeCell ref="A87:C87"/>
    <mergeCell ref="A69:C69"/>
    <mergeCell ref="A78:C78"/>
    <mergeCell ref="A17:C17"/>
    <mergeCell ref="A39:C39"/>
    <mergeCell ref="A48:C48"/>
    <mergeCell ref="A57:C57"/>
    <mergeCell ref="A66:C66"/>
    <mergeCell ref="A61:C61"/>
    <mergeCell ref="A51:C51"/>
    <mergeCell ref="A60:C60"/>
    <mergeCell ref="D87:D94"/>
    <mergeCell ref="D11:D20"/>
    <mergeCell ref="D22:D31"/>
    <mergeCell ref="D33:D40"/>
    <mergeCell ref="D42:D49"/>
    <mergeCell ref="A1:C1"/>
    <mergeCell ref="D51:D58"/>
    <mergeCell ref="D60:D67"/>
    <mergeCell ref="D69:D76"/>
    <mergeCell ref="D78:D85"/>
    <mergeCell ref="A3:C3"/>
    <mergeCell ref="A22:C22"/>
    <mergeCell ref="A23:C23"/>
    <mergeCell ref="A28:C28"/>
    <mergeCell ref="A79:C79"/>
    <mergeCell ref="A84:C84"/>
    <mergeCell ref="A11:C11"/>
    <mergeCell ref="A33:C33"/>
    <mergeCell ref="A42:C42"/>
    <mergeCell ref="A12:C12"/>
    <mergeCell ref="A34:C34"/>
  </mergeCells>
  <hyperlinks>
    <hyperlink ref="A5" location="'Math Placement'!A11:A29" display="Accuplacer - Classic (20-120 scale)"/>
    <hyperlink ref="A8" location="'Math Placement'!A42:A55" display="ALEKS"/>
    <hyperlink ref="A7" location="'Math Placement'!A33:A46" display="ACT"/>
    <hyperlink ref="A6" location="'Math Placement'!A22:A37" display="Accuplacer - Next Generation (200-300 scale)"/>
    <hyperlink ref="B5" location="'Math Placement'!A51:A64" display="GED"/>
    <hyperlink ref="B6" location="'Math Placement'!A60:A73" display="HiSET"/>
    <hyperlink ref="B8" location="'Math Placement'!A78:A91" display="SAT"/>
    <hyperlink ref="C5" location="'Math Placement'!A87:A100" display="TASC"/>
    <hyperlink ref="B7" location="'Math Placement'!A69:A82" display="PSAT"/>
    <hyperlink ref="D11:D20" location="'Math Placement'!A1" display="Return to top"/>
    <hyperlink ref="D22:D31" location="'Math Placement'!A1" display="Return to top"/>
    <hyperlink ref="D33:D40" location="'Math Placement'!A1" display="Return to top"/>
    <hyperlink ref="D42:D49" location="'Math Placement'!A1" display="Return to top"/>
    <hyperlink ref="D51:D58" location="'Math Placement'!A1" display="Return to top"/>
    <hyperlink ref="D60:D67" location="'Math Placement'!A1" display="Return to top"/>
    <hyperlink ref="D69:D76" location="'Math Placement'!A1" display="Return to top"/>
    <hyperlink ref="D78:D85" location="'Math Placement'!A1" display="Return to top"/>
    <hyperlink ref="D87:D94" location="'Math Placement'!A1" display="Return to top"/>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15"/>
  <sheetViews>
    <sheetView zoomScale="130" zoomScaleNormal="130" workbookViewId="0">
      <selection sqref="A1:C1"/>
    </sheetView>
  </sheetViews>
  <sheetFormatPr defaultRowHeight="28.5" x14ac:dyDescent="0.65"/>
  <cols>
    <col min="1" max="1" width="63.36328125" customWidth="1"/>
    <col min="2" max="2" width="42.7265625" customWidth="1"/>
    <col min="3" max="3" width="63.36328125" style="1" customWidth="1"/>
    <col min="4" max="4" width="17.08984375" style="97" customWidth="1"/>
    <col min="5" max="36" width="9.08984375" style="40"/>
  </cols>
  <sheetData>
    <row r="1" spans="1:44" ht="58.5" customHeight="1" x14ac:dyDescent="0.6">
      <c r="A1" s="119" t="s">
        <v>114</v>
      </c>
      <c r="B1" s="119"/>
      <c r="C1" s="119"/>
      <c r="D1" s="87"/>
      <c r="AK1" s="40"/>
      <c r="AL1" s="40"/>
      <c r="AM1" s="40"/>
      <c r="AN1" s="40"/>
      <c r="AO1" s="40"/>
      <c r="AP1" s="40"/>
      <c r="AQ1" s="40"/>
      <c r="AR1" s="40"/>
    </row>
    <row r="2" spans="1:44" x14ac:dyDescent="0.65">
      <c r="A2" s="68"/>
      <c r="B2" s="68"/>
      <c r="C2" s="68"/>
      <c r="D2" s="92"/>
      <c r="AK2" s="40"/>
      <c r="AL2" s="40"/>
      <c r="AM2" s="40"/>
      <c r="AN2" s="40"/>
      <c r="AO2" s="40"/>
      <c r="AP2" s="40"/>
      <c r="AQ2" s="40"/>
      <c r="AR2" s="40"/>
    </row>
    <row r="3" spans="1:44" ht="21.75" customHeight="1" x14ac:dyDescent="0.35">
      <c r="A3" s="104" t="s">
        <v>111</v>
      </c>
      <c r="B3" s="105"/>
      <c r="C3" s="105"/>
      <c r="D3" s="89"/>
      <c r="AK3" s="40"/>
      <c r="AL3" s="40"/>
      <c r="AM3" s="40"/>
      <c r="AN3" s="40"/>
      <c r="AO3" s="40"/>
      <c r="AP3" s="40"/>
      <c r="AQ3" s="40"/>
      <c r="AR3" s="40"/>
    </row>
    <row r="4" spans="1:44" x14ac:dyDescent="0.65">
      <c r="A4" s="14"/>
      <c r="B4" s="14"/>
      <c r="C4" s="14"/>
      <c r="D4" s="92"/>
      <c r="AK4" s="40"/>
      <c r="AL4" s="40"/>
      <c r="AM4" s="40"/>
      <c r="AN4" s="40"/>
      <c r="AO4" s="40"/>
      <c r="AP4" s="40"/>
      <c r="AQ4" s="40"/>
      <c r="AR4" s="40"/>
    </row>
    <row r="5" spans="1:44" ht="21" x14ac:dyDescent="0.5">
      <c r="A5" s="83" t="s">
        <v>0</v>
      </c>
      <c r="B5" s="83" t="s">
        <v>91</v>
      </c>
      <c r="C5" s="83"/>
      <c r="D5" s="93"/>
      <c r="AK5" s="40"/>
      <c r="AL5" s="40"/>
      <c r="AM5" s="40"/>
      <c r="AN5" s="40"/>
      <c r="AO5" s="40"/>
      <c r="AP5" s="40"/>
      <c r="AQ5" s="40"/>
      <c r="AR5" s="40"/>
    </row>
    <row r="6" spans="1:44" ht="21" x14ac:dyDescent="0.5">
      <c r="A6" s="83" t="s">
        <v>1</v>
      </c>
      <c r="B6" s="83" t="s">
        <v>27</v>
      </c>
      <c r="C6" s="83"/>
      <c r="D6" s="93"/>
      <c r="AK6" s="40"/>
      <c r="AL6" s="40"/>
      <c r="AM6" s="40"/>
      <c r="AN6" s="40"/>
      <c r="AO6" s="40"/>
      <c r="AP6" s="40"/>
      <c r="AQ6" s="40"/>
      <c r="AR6" s="40"/>
    </row>
    <row r="7" spans="1:44" x14ac:dyDescent="0.65">
      <c r="A7" s="11"/>
      <c r="B7" s="11"/>
      <c r="C7" s="11"/>
      <c r="D7" s="92"/>
      <c r="AK7" s="40"/>
      <c r="AL7" s="40"/>
      <c r="AM7" s="40"/>
      <c r="AN7" s="40"/>
      <c r="AO7" s="40"/>
      <c r="AP7" s="40"/>
      <c r="AQ7" s="40"/>
      <c r="AR7" s="40"/>
    </row>
    <row r="8" spans="1:44" ht="15.5" x14ac:dyDescent="0.35">
      <c r="A8" s="120" t="s">
        <v>32</v>
      </c>
      <c r="B8" s="121"/>
      <c r="C8" s="121"/>
      <c r="D8" s="94"/>
      <c r="AK8" s="40"/>
      <c r="AL8" s="40"/>
      <c r="AM8" s="40"/>
      <c r="AN8" s="40"/>
      <c r="AO8" s="40"/>
      <c r="AP8" s="40"/>
      <c r="AQ8" s="40"/>
      <c r="AR8" s="40"/>
    </row>
    <row r="9" spans="1:44" ht="30" customHeight="1" x14ac:dyDescent="0.35">
      <c r="A9" s="122" t="s">
        <v>92</v>
      </c>
      <c r="B9" s="123"/>
      <c r="C9" s="123"/>
      <c r="D9" s="95"/>
      <c r="AK9" s="40"/>
      <c r="AL9" s="40"/>
      <c r="AM9" s="40"/>
      <c r="AN9" s="40"/>
      <c r="AO9" s="40"/>
      <c r="AP9" s="40"/>
      <c r="AQ9" s="40"/>
      <c r="AR9" s="40"/>
    </row>
    <row r="10" spans="1:44" ht="409.5" customHeight="1" x14ac:dyDescent="0.65">
      <c r="A10" s="112"/>
      <c r="B10" s="113"/>
      <c r="C10" s="114"/>
      <c r="D10" s="92"/>
      <c r="AK10" s="40"/>
      <c r="AL10" s="40"/>
      <c r="AM10" s="40"/>
      <c r="AN10" s="40"/>
      <c r="AO10" s="40"/>
      <c r="AP10" s="40"/>
      <c r="AQ10" s="40"/>
      <c r="AR10" s="40"/>
    </row>
    <row r="11" spans="1:44" ht="21" customHeight="1" x14ac:dyDescent="0.5">
      <c r="A11" s="115" t="s">
        <v>33</v>
      </c>
      <c r="B11" s="115"/>
      <c r="C11" s="115"/>
      <c r="D11" s="103" t="s">
        <v>90</v>
      </c>
    </row>
    <row r="12" spans="1:44" ht="16" thickBot="1" x14ac:dyDescent="0.4">
      <c r="A12" s="116" t="s">
        <v>64</v>
      </c>
      <c r="B12" s="117"/>
      <c r="C12" s="118"/>
      <c r="D12" s="103"/>
    </row>
    <row r="13" spans="1:44" ht="68.25" customHeight="1" thickTop="1" thickBot="1" x14ac:dyDescent="0.4">
      <c r="A13" s="10" t="s">
        <v>34</v>
      </c>
      <c r="B13" s="78">
        <v>0</v>
      </c>
      <c r="C13" s="7" t="str">
        <f>IF(ISBLANK(B13)," ", IF(B13&gt;=101,"Scores are not within range.",IF(B13&gt;=60,"Student met geometry prerequisite.","Accuplacer Geometry scores below 60 do not meet the geometry prerequisite.")))</f>
        <v>Accuplacer Geometry scores below 60 do not meet the geometry prerequisite.</v>
      </c>
      <c r="D13" s="103"/>
    </row>
    <row r="14" spans="1:44" ht="409.5" customHeight="1" thickTop="1" x14ac:dyDescent="0.35">
      <c r="A14" s="42"/>
      <c r="B14" s="42"/>
      <c r="C14" s="43"/>
      <c r="D14" s="96"/>
    </row>
    <row r="15" spans="1:44" ht="21" customHeight="1" thickBot="1" x14ac:dyDescent="0.55000000000000004">
      <c r="A15" s="115" t="s">
        <v>97</v>
      </c>
      <c r="B15" s="115"/>
      <c r="C15" s="115"/>
      <c r="D15" s="103" t="s">
        <v>90</v>
      </c>
    </row>
    <row r="16" spans="1:44" ht="16.5" thickTop="1" thickBot="1" x14ac:dyDescent="0.4">
      <c r="A16" s="19" t="s">
        <v>22</v>
      </c>
      <c r="B16" s="32"/>
      <c r="C16" s="30"/>
      <c r="D16" s="103"/>
    </row>
    <row r="17" spans="1:4" ht="16" thickTop="1" x14ac:dyDescent="0.35">
      <c r="A17" s="20" t="s">
        <v>11</v>
      </c>
      <c r="B17" s="26" t="str">
        <f>IF(ISBLANK(B16), " ",EDATE(B16,48))</f>
        <v xml:space="preserve"> </v>
      </c>
      <c r="C17" s="31"/>
      <c r="D17" s="103"/>
    </row>
    <row r="18" spans="1:4" ht="15.5" x14ac:dyDescent="0.35">
      <c r="A18" s="20" t="s">
        <v>9</v>
      </c>
      <c r="B18" s="27">
        <f ca="1">TODAY()</f>
        <v>44207</v>
      </c>
      <c r="C18" s="31"/>
      <c r="D18" s="103"/>
    </row>
    <row r="19" spans="1:4" ht="15.5" x14ac:dyDescent="0.35">
      <c r="A19" s="20"/>
      <c r="B19" s="28" t="str">
        <f ca="1">IF(ISBLANK(B16)," ", IF(B17&gt;TODAY(),"Your scores are valid.", "Your scores have expired."))</f>
        <v xml:space="preserve"> </v>
      </c>
      <c r="C19" s="31"/>
      <c r="D19" s="103"/>
    </row>
    <row r="20" spans="1:4" ht="21" x14ac:dyDescent="0.5">
      <c r="A20" s="44"/>
      <c r="B20" s="45"/>
      <c r="C20" s="46"/>
      <c r="D20" s="103"/>
    </row>
    <row r="21" spans="1:4" ht="16" thickBot="1" x14ac:dyDescent="0.4">
      <c r="A21" s="116" t="s">
        <v>64</v>
      </c>
      <c r="B21" s="117"/>
      <c r="C21" s="118"/>
      <c r="D21" s="103"/>
    </row>
    <row r="22" spans="1:4" ht="16.5" thickTop="1" thickBot="1" x14ac:dyDescent="0.4">
      <c r="A22" s="10" t="s">
        <v>6</v>
      </c>
      <c r="B22" s="78"/>
      <c r="C22" s="7" t="str">
        <f>IF(ISBLANK(B22)," ", IF(B22&gt;=37,"Scores are not within range.",IF(B22&gt;=19,"Student met geometry prerequisite.","ACT math scores below 19 do not meet the geometry prerequisite.")))</f>
        <v xml:space="preserve"> </v>
      </c>
      <c r="D22" s="103"/>
    </row>
    <row r="23" spans="1:4" ht="408.75" customHeight="1" thickTop="1" x14ac:dyDescent="0.35">
      <c r="A23" s="40"/>
      <c r="B23" s="40"/>
      <c r="C23" s="41"/>
      <c r="D23" s="96"/>
    </row>
    <row r="24" spans="1:4" ht="21" x14ac:dyDescent="0.5">
      <c r="A24" s="115" t="s">
        <v>93</v>
      </c>
      <c r="B24" s="115"/>
      <c r="C24" s="115"/>
      <c r="D24" s="103" t="s">
        <v>90</v>
      </c>
    </row>
    <row r="25" spans="1:4" ht="16" thickBot="1" x14ac:dyDescent="0.4">
      <c r="A25" s="116" t="s">
        <v>64</v>
      </c>
      <c r="B25" s="117"/>
      <c r="C25" s="118"/>
      <c r="D25" s="103"/>
    </row>
    <row r="26" spans="1:4" ht="16.5" thickTop="1" thickBot="1" x14ac:dyDescent="0.4">
      <c r="A26" s="10" t="s">
        <v>94</v>
      </c>
      <c r="B26" s="78"/>
      <c r="C26" s="7" t="str">
        <f>IF(ISBLANK(B26)," ", IF(B26&gt;=100,"Scores are not within range.",IF(B26&gt;=50,"Student met geometry prerequisite.","COMPASS Geometry scores below 50 do not meet the geometry prerequisite.")))</f>
        <v xml:space="preserve"> </v>
      </c>
      <c r="D26" s="103"/>
    </row>
    <row r="27" spans="1:4" ht="409.5" customHeight="1" thickTop="1" x14ac:dyDescent="0.65">
      <c r="A27" s="40"/>
      <c r="B27" s="40"/>
      <c r="C27" s="41"/>
      <c r="D27" s="92"/>
    </row>
    <row r="28" spans="1:4" ht="21" customHeight="1" x14ac:dyDescent="0.35">
      <c r="A28" s="106" t="s">
        <v>20</v>
      </c>
      <c r="B28" s="106"/>
      <c r="C28" s="106"/>
      <c r="D28" s="103" t="s">
        <v>90</v>
      </c>
    </row>
    <row r="29" spans="1:4" ht="16.5" customHeight="1" thickBot="1" x14ac:dyDescent="0.4">
      <c r="A29" s="107" t="s">
        <v>62</v>
      </c>
      <c r="B29" s="108"/>
      <c r="C29" s="109"/>
      <c r="D29" s="103"/>
    </row>
    <row r="30" spans="1:4" ht="16.5" thickTop="1" thickBot="1" x14ac:dyDescent="0.4">
      <c r="A30" s="20" t="s">
        <v>21</v>
      </c>
      <c r="B30" s="32"/>
      <c r="C30" s="20"/>
      <c r="D30" s="103"/>
    </row>
    <row r="31" spans="1:4" ht="16" thickTop="1" x14ac:dyDescent="0.35">
      <c r="A31" s="20" t="s">
        <v>26</v>
      </c>
      <c r="B31" s="26" t="str">
        <f>IF(ISBLANK(B30), " ", EDATE(B30,48))</f>
        <v xml:space="preserve"> </v>
      </c>
      <c r="C31" s="20"/>
      <c r="D31" s="103"/>
    </row>
    <row r="32" spans="1:4" ht="15.5" x14ac:dyDescent="0.35">
      <c r="A32" s="20" t="s">
        <v>9</v>
      </c>
      <c r="B32" s="27">
        <f ca="1">TODAY()</f>
        <v>44207</v>
      </c>
      <c r="C32" s="20"/>
      <c r="D32" s="103"/>
    </row>
    <row r="33" spans="1:4" ht="15.5" x14ac:dyDescent="0.35">
      <c r="A33" s="20"/>
      <c r="B33" s="28" t="str">
        <f ca="1">IF(ISBLANK(B30)," ", IF(B31&gt;TODAY(),"Your scores are valid.", "Your scores have expired."))</f>
        <v xml:space="preserve"> </v>
      </c>
      <c r="C33" s="20"/>
      <c r="D33" s="103"/>
    </row>
    <row r="34" spans="1:4" ht="16" thickBot="1" x14ac:dyDescent="0.4">
      <c r="A34" s="110" t="s">
        <v>63</v>
      </c>
      <c r="B34" s="111"/>
      <c r="C34" s="110"/>
      <c r="D34" s="103"/>
    </row>
    <row r="35" spans="1:4" ht="16.5" thickTop="1" thickBot="1" x14ac:dyDescent="0.4">
      <c r="A35" s="19" t="s">
        <v>89</v>
      </c>
      <c r="B35" s="21"/>
      <c r="C35" s="25" t="str">
        <f>IF(ISBLANK(B35)," ", IF(B35&gt;=761,"Scores are not within range.",IF(B35&gt;=530,"Student met geometry prerequisite.","SAT Math scores below 530 do not meet the geometry prerequisite.")))</f>
        <v xml:space="preserve"> </v>
      </c>
      <c r="D35" s="103"/>
    </row>
    <row r="36" spans="1:4" ht="409.5" customHeight="1" thickTop="1" x14ac:dyDescent="0.65">
      <c r="A36" s="40"/>
      <c r="B36" s="40"/>
      <c r="C36" s="41"/>
      <c r="D36" s="92"/>
    </row>
    <row r="37" spans="1:4" s="40" customFormat="1" x14ac:dyDescent="0.65">
      <c r="C37" s="41"/>
      <c r="D37" s="92"/>
    </row>
    <row r="38" spans="1:4" s="40" customFormat="1" x14ac:dyDescent="0.65">
      <c r="C38" s="41"/>
      <c r="D38" s="92"/>
    </row>
    <row r="39" spans="1:4" s="40" customFormat="1" x14ac:dyDescent="0.65">
      <c r="C39" s="41"/>
      <c r="D39" s="92"/>
    </row>
    <row r="40" spans="1:4" s="40" customFormat="1" x14ac:dyDescent="0.65">
      <c r="C40" s="41"/>
      <c r="D40" s="92"/>
    </row>
    <row r="41" spans="1:4" s="40" customFormat="1" x14ac:dyDescent="0.65">
      <c r="C41" s="41"/>
      <c r="D41" s="92"/>
    </row>
    <row r="42" spans="1:4" s="40" customFormat="1" x14ac:dyDescent="0.65">
      <c r="C42" s="41"/>
      <c r="D42" s="92"/>
    </row>
    <row r="43" spans="1:4" s="40" customFormat="1" x14ac:dyDescent="0.65">
      <c r="C43" s="41"/>
      <c r="D43" s="92"/>
    </row>
    <row r="44" spans="1:4" s="40" customFormat="1" x14ac:dyDescent="0.65">
      <c r="C44" s="41"/>
      <c r="D44" s="92"/>
    </row>
    <row r="45" spans="1:4" s="40" customFormat="1" x14ac:dyDescent="0.65">
      <c r="C45" s="41"/>
      <c r="D45" s="92"/>
    </row>
    <row r="46" spans="1:4" s="40" customFormat="1" x14ac:dyDescent="0.65">
      <c r="C46" s="41"/>
      <c r="D46" s="92"/>
    </row>
    <row r="47" spans="1:4" s="40" customFormat="1" x14ac:dyDescent="0.65">
      <c r="C47" s="41"/>
      <c r="D47" s="92"/>
    </row>
    <row r="48" spans="1:4" s="40" customFormat="1" x14ac:dyDescent="0.65">
      <c r="C48" s="41"/>
      <c r="D48" s="92"/>
    </row>
    <row r="49" spans="3:4" s="40" customFormat="1" x14ac:dyDescent="0.65">
      <c r="C49" s="41"/>
      <c r="D49" s="92"/>
    </row>
    <row r="50" spans="3:4" s="40" customFormat="1" x14ac:dyDescent="0.65">
      <c r="C50" s="41"/>
      <c r="D50" s="92"/>
    </row>
    <row r="51" spans="3:4" s="40" customFormat="1" x14ac:dyDescent="0.65">
      <c r="C51" s="41"/>
      <c r="D51" s="92"/>
    </row>
    <row r="52" spans="3:4" s="40" customFormat="1" x14ac:dyDescent="0.65">
      <c r="C52" s="41"/>
      <c r="D52" s="92"/>
    </row>
    <row r="53" spans="3:4" s="40" customFormat="1" x14ac:dyDescent="0.65">
      <c r="C53" s="41"/>
      <c r="D53" s="92"/>
    </row>
    <row r="54" spans="3:4" s="40" customFormat="1" x14ac:dyDescent="0.65">
      <c r="C54" s="41"/>
      <c r="D54" s="92"/>
    </row>
    <row r="55" spans="3:4" s="40" customFormat="1" x14ac:dyDescent="0.65">
      <c r="C55" s="41"/>
      <c r="D55" s="92"/>
    </row>
    <row r="56" spans="3:4" s="40" customFormat="1" x14ac:dyDescent="0.65">
      <c r="C56" s="41"/>
      <c r="D56" s="92"/>
    </row>
    <row r="57" spans="3:4" s="40" customFormat="1" x14ac:dyDescent="0.65">
      <c r="C57" s="41"/>
      <c r="D57" s="92"/>
    </row>
    <row r="58" spans="3:4" s="40" customFormat="1" x14ac:dyDescent="0.65">
      <c r="C58" s="41"/>
      <c r="D58" s="92"/>
    </row>
    <row r="59" spans="3:4" s="40" customFormat="1" x14ac:dyDescent="0.65">
      <c r="C59" s="41"/>
      <c r="D59" s="92"/>
    </row>
    <row r="60" spans="3:4" s="40" customFormat="1" x14ac:dyDescent="0.65">
      <c r="C60" s="41"/>
      <c r="D60" s="92"/>
    </row>
    <row r="61" spans="3:4" s="40" customFormat="1" x14ac:dyDescent="0.65">
      <c r="C61" s="41"/>
      <c r="D61" s="92"/>
    </row>
    <row r="62" spans="3:4" s="40" customFormat="1" x14ac:dyDescent="0.65">
      <c r="C62" s="41"/>
      <c r="D62" s="92"/>
    </row>
    <row r="63" spans="3:4" s="40" customFormat="1" x14ac:dyDescent="0.65">
      <c r="C63" s="41"/>
      <c r="D63" s="92"/>
    </row>
    <row r="64" spans="3:4" s="40" customFormat="1" x14ac:dyDescent="0.65">
      <c r="C64" s="41"/>
      <c r="D64" s="92"/>
    </row>
    <row r="65" spans="3:4" s="40" customFormat="1" x14ac:dyDescent="0.65">
      <c r="C65" s="41"/>
      <c r="D65" s="92"/>
    </row>
    <row r="66" spans="3:4" s="40" customFormat="1" x14ac:dyDescent="0.65">
      <c r="C66" s="41"/>
      <c r="D66" s="92"/>
    </row>
    <row r="67" spans="3:4" s="40" customFormat="1" x14ac:dyDescent="0.65">
      <c r="C67" s="41"/>
      <c r="D67" s="92"/>
    </row>
    <row r="68" spans="3:4" s="40" customFormat="1" x14ac:dyDescent="0.65">
      <c r="C68" s="41"/>
      <c r="D68" s="92"/>
    </row>
    <row r="69" spans="3:4" s="40" customFormat="1" x14ac:dyDescent="0.65">
      <c r="C69" s="41"/>
      <c r="D69" s="92"/>
    </row>
    <row r="70" spans="3:4" s="40" customFormat="1" x14ac:dyDescent="0.65">
      <c r="C70" s="41"/>
      <c r="D70" s="92"/>
    </row>
    <row r="71" spans="3:4" s="40" customFormat="1" x14ac:dyDescent="0.65">
      <c r="C71" s="41"/>
      <c r="D71" s="92"/>
    </row>
    <row r="72" spans="3:4" s="40" customFormat="1" x14ac:dyDescent="0.65">
      <c r="C72" s="41"/>
      <c r="D72" s="92"/>
    </row>
    <row r="73" spans="3:4" s="40" customFormat="1" x14ac:dyDescent="0.65">
      <c r="C73" s="41"/>
      <c r="D73" s="92"/>
    </row>
    <row r="74" spans="3:4" s="40" customFormat="1" x14ac:dyDescent="0.65">
      <c r="C74" s="41"/>
      <c r="D74" s="92"/>
    </row>
    <row r="75" spans="3:4" s="40" customFormat="1" x14ac:dyDescent="0.65">
      <c r="C75" s="41"/>
      <c r="D75" s="92"/>
    </row>
    <row r="76" spans="3:4" s="40" customFormat="1" x14ac:dyDescent="0.65">
      <c r="C76" s="41"/>
      <c r="D76" s="92"/>
    </row>
    <row r="77" spans="3:4" s="40" customFormat="1" x14ac:dyDescent="0.65">
      <c r="C77" s="41"/>
      <c r="D77" s="92"/>
    </row>
    <row r="78" spans="3:4" s="40" customFormat="1" x14ac:dyDescent="0.65">
      <c r="C78" s="41"/>
      <c r="D78" s="92"/>
    </row>
    <row r="79" spans="3:4" s="40" customFormat="1" x14ac:dyDescent="0.65">
      <c r="C79" s="41"/>
      <c r="D79" s="92"/>
    </row>
    <row r="80" spans="3:4" s="40" customFormat="1" x14ac:dyDescent="0.65">
      <c r="C80" s="41"/>
      <c r="D80" s="92"/>
    </row>
    <row r="81" spans="3:4" s="40" customFormat="1" x14ac:dyDescent="0.65">
      <c r="C81" s="41"/>
      <c r="D81" s="92"/>
    </row>
    <row r="82" spans="3:4" s="40" customFormat="1" x14ac:dyDescent="0.65">
      <c r="C82" s="41"/>
      <c r="D82" s="92"/>
    </row>
    <row r="83" spans="3:4" s="40" customFormat="1" x14ac:dyDescent="0.65">
      <c r="C83" s="41"/>
      <c r="D83" s="92"/>
    </row>
    <row r="84" spans="3:4" s="40" customFormat="1" x14ac:dyDescent="0.65">
      <c r="C84" s="41"/>
      <c r="D84" s="92"/>
    </row>
    <row r="85" spans="3:4" s="40" customFormat="1" x14ac:dyDescent="0.65">
      <c r="C85" s="41"/>
      <c r="D85" s="92"/>
    </row>
    <row r="86" spans="3:4" s="40" customFormat="1" x14ac:dyDescent="0.65">
      <c r="C86" s="41"/>
      <c r="D86" s="92"/>
    </row>
    <row r="87" spans="3:4" s="40" customFormat="1" x14ac:dyDescent="0.65">
      <c r="C87" s="41"/>
      <c r="D87" s="92"/>
    </row>
    <row r="88" spans="3:4" s="40" customFormat="1" x14ac:dyDescent="0.65">
      <c r="C88" s="41"/>
      <c r="D88" s="92"/>
    </row>
    <row r="89" spans="3:4" s="40" customFormat="1" x14ac:dyDescent="0.65">
      <c r="C89" s="41"/>
      <c r="D89" s="92"/>
    </row>
    <row r="90" spans="3:4" s="40" customFormat="1" x14ac:dyDescent="0.65">
      <c r="C90" s="41"/>
      <c r="D90" s="92"/>
    </row>
    <row r="91" spans="3:4" s="40" customFormat="1" x14ac:dyDescent="0.65">
      <c r="C91" s="41"/>
      <c r="D91" s="92"/>
    </row>
    <row r="92" spans="3:4" s="40" customFormat="1" x14ac:dyDescent="0.65">
      <c r="C92" s="41"/>
      <c r="D92" s="92"/>
    </row>
    <row r="93" spans="3:4" s="40" customFormat="1" x14ac:dyDescent="0.65">
      <c r="C93" s="41"/>
      <c r="D93" s="92"/>
    </row>
    <row r="94" spans="3:4" s="40" customFormat="1" x14ac:dyDescent="0.65">
      <c r="C94" s="41"/>
      <c r="D94" s="92"/>
    </row>
    <row r="95" spans="3:4" s="40" customFormat="1" x14ac:dyDescent="0.65">
      <c r="C95" s="41"/>
      <c r="D95" s="92"/>
    </row>
    <row r="96" spans="3:4" s="40" customFormat="1" x14ac:dyDescent="0.65">
      <c r="C96" s="41"/>
      <c r="D96" s="92"/>
    </row>
    <row r="97" spans="3:4" s="40" customFormat="1" x14ac:dyDescent="0.65">
      <c r="C97" s="41"/>
      <c r="D97" s="92"/>
    </row>
    <row r="98" spans="3:4" s="40" customFormat="1" x14ac:dyDescent="0.65">
      <c r="C98" s="41"/>
      <c r="D98" s="92"/>
    </row>
    <row r="99" spans="3:4" s="40" customFormat="1" x14ac:dyDescent="0.65">
      <c r="C99" s="41"/>
      <c r="D99" s="92"/>
    </row>
    <row r="100" spans="3:4" s="40" customFormat="1" x14ac:dyDescent="0.65">
      <c r="C100" s="41"/>
      <c r="D100" s="92"/>
    </row>
    <row r="101" spans="3:4" s="40" customFormat="1" x14ac:dyDescent="0.65">
      <c r="C101" s="41"/>
      <c r="D101" s="92"/>
    </row>
    <row r="102" spans="3:4" s="40" customFormat="1" x14ac:dyDescent="0.65">
      <c r="C102" s="41"/>
      <c r="D102" s="92"/>
    </row>
    <row r="103" spans="3:4" s="40" customFormat="1" x14ac:dyDescent="0.65">
      <c r="C103" s="41"/>
      <c r="D103" s="92"/>
    </row>
    <row r="104" spans="3:4" s="40" customFormat="1" x14ac:dyDescent="0.65">
      <c r="C104" s="41"/>
      <c r="D104" s="92"/>
    </row>
    <row r="105" spans="3:4" s="40" customFormat="1" x14ac:dyDescent="0.65">
      <c r="C105" s="41"/>
      <c r="D105" s="92"/>
    </row>
    <row r="106" spans="3:4" s="40" customFormat="1" x14ac:dyDescent="0.65">
      <c r="C106" s="41"/>
      <c r="D106" s="92"/>
    </row>
    <row r="107" spans="3:4" s="40" customFormat="1" x14ac:dyDescent="0.65">
      <c r="C107" s="41"/>
      <c r="D107" s="92"/>
    </row>
    <row r="108" spans="3:4" s="40" customFormat="1" x14ac:dyDescent="0.65">
      <c r="C108" s="41"/>
      <c r="D108" s="92"/>
    </row>
    <row r="109" spans="3:4" s="40" customFormat="1" x14ac:dyDescent="0.65">
      <c r="C109" s="41"/>
      <c r="D109" s="92"/>
    </row>
    <row r="110" spans="3:4" s="40" customFormat="1" x14ac:dyDescent="0.65">
      <c r="C110" s="41"/>
      <c r="D110" s="92"/>
    </row>
    <row r="111" spans="3:4" s="40" customFormat="1" x14ac:dyDescent="0.65">
      <c r="C111" s="41"/>
      <c r="D111" s="92"/>
    </row>
    <row r="112" spans="3:4" s="40" customFormat="1" x14ac:dyDescent="0.65">
      <c r="C112" s="41"/>
      <c r="D112" s="92"/>
    </row>
    <row r="113" spans="3:4" s="40" customFormat="1" x14ac:dyDescent="0.65">
      <c r="C113" s="41"/>
      <c r="D113" s="92"/>
    </row>
    <row r="114" spans="3:4" s="40" customFormat="1" x14ac:dyDescent="0.65">
      <c r="C114" s="41"/>
      <c r="D114" s="92"/>
    </row>
    <row r="115" spans="3:4" s="40" customFormat="1" x14ac:dyDescent="0.65">
      <c r="C115" s="41"/>
      <c r="D115" s="92"/>
    </row>
    <row r="116" spans="3:4" s="40" customFormat="1" x14ac:dyDescent="0.65">
      <c r="C116" s="41"/>
      <c r="D116" s="92"/>
    </row>
    <row r="117" spans="3:4" s="40" customFormat="1" x14ac:dyDescent="0.65">
      <c r="C117" s="41"/>
      <c r="D117" s="92"/>
    </row>
    <row r="118" spans="3:4" s="40" customFormat="1" x14ac:dyDescent="0.65">
      <c r="C118" s="41"/>
      <c r="D118" s="92"/>
    </row>
    <row r="119" spans="3:4" s="40" customFormat="1" x14ac:dyDescent="0.65">
      <c r="C119" s="41"/>
      <c r="D119" s="92"/>
    </row>
    <row r="120" spans="3:4" s="40" customFormat="1" x14ac:dyDescent="0.65">
      <c r="C120" s="41"/>
      <c r="D120" s="92"/>
    </row>
    <row r="121" spans="3:4" s="40" customFormat="1" x14ac:dyDescent="0.65">
      <c r="C121" s="41"/>
      <c r="D121" s="92"/>
    </row>
    <row r="122" spans="3:4" s="40" customFormat="1" x14ac:dyDescent="0.65">
      <c r="C122" s="41"/>
      <c r="D122" s="92"/>
    </row>
    <row r="123" spans="3:4" s="40" customFormat="1" x14ac:dyDescent="0.65">
      <c r="C123" s="41"/>
      <c r="D123" s="92"/>
    </row>
    <row r="124" spans="3:4" s="40" customFormat="1" x14ac:dyDescent="0.65">
      <c r="C124" s="41"/>
      <c r="D124" s="92"/>
    </row>
    <row r="125" spans="3:4" s="40" customFormat="1" x14ac:dyDescent="0.65">
      <c r="C125" s="41"/>
      <c r="D125" s="92"/>
    </row>
    <row r="126" spans="3:4" s="40" customFormat="1" x14ac:dyDescent="0.65">
      <c r="C126" s="41"/>
      <c r="D126" s="92"/>
    </row>
    <row r="127" spans="3:4" s="40" customFormat="1" x14ac:dyDescent="0.65">
      <c r="C127" s="41"/>
      <c r="D127" s="92"/>
    </row>
    <row r="128" spans="3:4" s="40" customFormat="1" x14ac:dyDescent="0.65">
      <c r="C128" s="41"/>
      <c r="D128" s="92"/>
    </row>
    <row r="129" spans="3:4" s="40" customFormat="1" x14ac:dyDescent="0.65">
      <c r="C129" s="41"/>
      <c r="D129" s="92"/>
    </row>
    <row r="130" spans="3:4" s="40" customFormat="1" x14ac:dyDescent="0.65">
      <c r="C130" s="41"/>
      <c r="D130" s="92"/>
    </row>
    <row r="131" spans="3:4" s="40" customFormat="1" x14ac:dyDescent="0.65">
      <c r="C131" s="41"/>
      <c r="D131" s="92"/>
    </row>
    <row r="132" spans="3:4" s="40" customFormat="1" x14ac:dyDescent="0.65">
      <c r="C132" s="41"/>
      <c r="D132" s="92"/>
    </row>
    <row r="133" spans="3:4" s="40" customFormat="1" x14ac:dyDescent="0.65">
      <c r="C133" s="41"/>
      <c r="D133" s="92"/>
    </row>
    <row r="134" spans="3:4" s="40" customFormat="1" x14ac:dyDescent="0.65">
      <c r="C134" s="41"/>
      <c r="D134" s="92"/>
    </row>
    <row r="135" spans="3:4" s="40" customFormat="1" x14ac:dyDescent="0.65">
      <c r="C135" s="41"/>
      <c r="D135" s="92"/>
    </row>
    <row r="136" spans="3:4" s="40" customFormat="1" x14ac:dyDescent="0.65">
      <c r="C136" s="41"/>
      <c r="D136" s="92"/>
    </row>
    <row r="137" spans="3:4" s="40" customFormat="1" x14ac:dyDescent="0.65">
      <c r="C137" s="41"/>
      <c r="D137" s="92"/>
    </row>
    <row r="138" spans="3:4" s="40" customFormat="1" x14ac:dyDescent="0.65">
      <c r="C138" s="41"/>
      <c r="D138" s="92"/>
    </row>
    <row r="139" spans="3:4" s="40" customFormat="1" x14ac:dyDescent="0.65">
      <c r="C139" s="41"/>
      <c r="D139" s="92"/>
    </row>
    <row r="140" spans="3:4" s="40" customFormat="1" x14ac:dyDescent="0.65">
      <c r="C140" s="41"/>
      <c r="D140" s="92"/>
    </row>
    <row r="141" spans="3:4" s="40" customFormat="1" x14ac:dyDescent="0.65">
      <c r="C141" s="41"/>
      <c r="D141" s="92"/>
    </row>
    <row r="142" spans="3:4" s="40" customFormat="1" x14ac:dyDescent="0.65">
      <c r="C142" s="41"/>
      <c r="D142" s="92"/>
    </row>
    <row r="143" spans="3:4" s="40" customFormat="1" x14ac:dyDescent="0.65">
      <c r="C143" s="41"/>
      <c r="D143" s="92"/>
    </row>
    <row r="144" spans="3:4" s="40" customFormat="1" x14ac:dyDescent="0.65">
      <c r="C144" s="41"/>
      <c r="D144" s="92"/>
    </row>
    <row r="145" spans="3:4" s="40" customFormat="1" x14ac:dyDescent="0.65">
      <c r="C145" s="41"/>
      <c r="D145" s="92"/>
    </row>
    <row r="146" spans="3:4" s="40" customFormat="1" x14ac:dyDescent="0.65">
      <c r="C146" s="41"/>
      <c r="D146" s="92"/>
    </row>
    <row r="147" spans="3:4" s="40" customFormat="1" x14ac:dyDescent="0.65">
      <c r="C147" s="41"/>
      <c r="D147" s="92"/>
    </row>
    <row r="148" spans="3:4" s="40" customFormat="1" x14ac:dyDescent="0.65">
      <c r="C148" s="41"/>
      <c r="D148" s="92"/>
    </row>
    <row r="149" spans="3:4" s="40" customFormat="1" x14ac:dyDescent="0.65">
      <c r="C149" s="41"/>
      <c r="D149" s="92"/>
    </row>
    <row r="150" spans="3:4" s="40" customFormat="1" x14ac:dyDescent="0.65">
      <c r="C150" s="41"/>
      <c r="D150" s="92"/>
    </row>
    <row r="151" spans="3:4" s="40" customFormat="1" x14ac:dyDescent="0.65">
      <c r="C151" s="41"/>
      <c r="D151" s="92"/>
    </row>
    <row r="152" spans="3:4" s="40" customFormat="1" x14ac:dyDescent="0.65">
      <c r="C152" s="41"/>
      <c r="D152" s="92"/>
    </row>
    <row r="153" spans="3:4" s="40" customFormat="1" x14ac:dyDescent="0.65">
      <c r="C153" s="41"/>
      <c r="D153" s="92"/>
    </row>
    <row r="154" spans="3:4" s="40" customFormat="1" x14ac:dyDescent="0.65">
      <c r="C154" s="41"/>
      <c r="D154" s="92"/>
    </row>
    <row r="155" spans="3:4" s="40" customFormat="1" x14ac:dyDescent="0.65">
      <c r="C155" s="41"/>
      <c r="D155" s="92"/>
    </row>
    <row r="156" spans="3:4" s="40" customFormat="1" x14ac:dyDescent="0.65">
      <c r="C156" s="41"/>
      <c r="D156" s="92"/>
    </row>
    <row r="157" spans="3:4" s="40" customFormat="1" x14ac:dyDescent="0.65">
      <c r="C157" s="41"/>
      <c r="D157" s="92"/>
    </row>
    <row r="158" spans="3:4" s="40" customFormat="1" x14ac:dyDescent="0.65">
      <c r="C158" s="41"/>
      <c r="D158" s="92"/>
    </row>
    <row r="159" spans="3:4" s="40" customFormat="1" x14ac:dyDescent="0.65">
      <c r="C159" s="41"/>
      <c r="D159" s="92"/>
    </row>
    <row r="160" spans="3:4" s="40" customFormat="1" x14ac:dyDescent="0.65">
      <c r="C160" s="41"/>
      <c r="D160" s="92"/>
    </row>
    <row r="161" spans="3:4" s="40" customFormat="1" x14ac:dyDescent="0.65">
      <c r="C161" s="41"/>
      <c r="D161" s="92"/>
    </row>
    <row r="162" spans="3:4" s="40" customFormat="1" x14ac:dyDescent="0.65">
      <c r="C162" s="41"/>
      <c r="D162" s="92"/>
    </row>
    <row r="163" spans="3:4" s="40" customFormat="1" x14ac:dyDescent="0.65">
      <c r="C163" s="41"/>
      <c r="D163" s="92"/>
    </row>
    <row r="164" spans="3:4" s="40" customFormat="1" x14ac:dyDescent="0.65">
      <c r="C164" s="41"/>
      <c r="D164" s="92"/>
    </row>
    <row r="165" spans="3:4" s="40" customFormat="1" x14ac:dyDescent="0.65">
      <c r="C165" s="41"/>
      <c r="D165" s="92"/>
    </row>
    <row r="166" spans="3:4" s="40" customFormat="1" x14ac:dyDescent="0.65">
      <c r="C166" s="41"/>
      <c r="D166" s="92"/>
    </row>
    <row r="167" spans="3:4" s="40" customFormat="1" x14ac:dyDescent="0.65">
      <c r="C167" s="41"/>
      <c r="D167" s="92"/>
    </row>
    <row r="168" spans="3:4" s="40" customFormat="1" x14ac:dyDescent="0.65">
      <c r="C168" s="41"/>
      <c r="D168" s="92"/>
    </row>
    <row r="169" spans="3:4" s="40" customFormat="1" x14ac:dyDescent="0.65">
      <c r="C169" s="41"/>
      <c r="D169" s="92"/>
    </row>
    <row r="170" spans="3:4" s="40" customFormat="1" x14ac:dyDescent="0.65">
      <c r="C170" s="41"/>
      <c r="D170" s="92"/>
    </row>
    <row r="171" spans="3:4" s="40" customFormat="1" x14ac:dyDescent="0.65">
      <c r="C171" s="41"/>
      <c r="D171" s="92"/>
    </row>
    <row r="172" spans="3:4" s="40" customFormat="1" x14ac:dyDescent="0.65">
      <c r="C172" s="41"/>
      <c r="D172" s="92"/>
    </row>
    <row r="173" spans="3:4" s="40" customFormat="1" x14ac:dyDescent="0.65">
      <c r="C173" s="41"/>
      <c r="D173" s="92"/>
    </row>
    <row r="174" spans="3:4" s="40" customFormat="1" x14ac:dyDescent="0.65">
      <c r="C174" s="41"/>
      <c r="D174" s="92"/>
    </row>
    <row r="175" spans="3:4" s="40" customFormat="1" x14ac:dyDescent="0.65">
      <c r="C175" s="41"/>
      <c r="D175" s="92"/>
    </row>
    <row r="176" spans="3:4" s="40" customFormat="1" x14ac:dyDescent="0.65">
      <c r="C176" s="41"/>
      <c r="D176" s="92"/>
    </row>
    <row r="177" spans="3:4" s="40" customFormat="1" x14ac:dyDescent="0.65">
      <c r="C177" s="41"/>
      <c r="D177" s="92"/>
    </row>
    <row r="178" spans="3:4" s="40" customFormat="1" x14ac:dyDescent="0.65">
      <c r="C178" s="41"/>
      <c r="D178" s="92"/>
    </row>
    <row r="179" spans="3:4" s="40" customFormat="1" x14ac:dyDescent="0.65">
      <c r="C179" s="41"/>
      <c r="D179" s="92"/>
    </row>
    <row r="180" spans="3:4" s="40" customFormat="1" x14ac:dyDescent="0.65">
      <c r="C180" s="41"/>
      <c r="D180" s="92"/>
    </row>
    <row r="181" spans="3:4" s="40" customFormat="1" x14ac:dyDescent="0.65">
      <c r="C181" s="41"/>
      <c r="D181" s="92"/>
    </row>
    <row r="182" spans="3:4" s="40" customFormat="1" x14ac:dyDescent="0.65">
      <c r="C182" s="41"/>
      <c r="D182" s="92"/>
    </row>
    <row r="183" spans="3:4" s="40" customFormat="1" x14ac:dyDescent="0.65">
      <c r="C183" s="41"/>
      <c r="D183" s="92"/>
    </row>
    <row r="184" spans="3:4" s="40" customFormat="1" x14ac:dyDescent="0.65">
      <c r="C184" s="41"/>
      <c r="D184" s="92"/>
    </row>
    <row r="185" spans="3:4" s="40" customFormat="1" x14ac:dyDescent="0.65">
      <c r="C185" s="41"/>
      <c r="D185" s="92"/>
    </row>
    <row r="186" spans="3:4" s="40" customFormat="1" x14ac:dyDescent="0.65">
      <c r="C186" s="41"/>
      <c r="D186" s="92"/>
    </row>
    <row r="187" spans="3:4" s="40" customFormat="1" x14ac:dyDescent="0.65">
      <c r="C187" s="41"/>
      <c r="D187" s="92"/>
    </row>
    <row r="188" spans="3:4" s="40" customFormat="1" x14ac:dyDescent="0.65">
      <c r="C188" s="41"/>
      <c r="D188" s="92"/>
    </row>
    <row r="189" spans="3:4" s="40" customFormat="1" x14ac:dyDescent="0.65">
      <c r="C189" s="41"/>
      <c r="D189" s="92"/>
    </row>
    <row r="190" spans="3:4" s="40" customFormat="1" x14ac:dyDescent="0.65">
      <c r="C190" s="41"/>
      <c r="D190" s="92"/>
    </row>
    <row r="191" spans="3:4" s="40" customFormat="1" x14ac:dyDescent="0.65">
      <c r="C191" s="41"/>
      <c r="D191" s="92"/>
    </row>
    <row r="192" spans="3:4" s="40" customFormat="1" x14ac:dyDescent="0.65">
      <c r="C192" s="41"/>
      <c r="D192" s="92"/>
    </row>
    <row r="193" spans="3:4" s="40" customFormat="1" x14ac:dyDescent="0.65">
      <c r="C193" s="41"/>
      <c r="D193" s="92"/>
    </row>
    <row r="194" spans="3:4" s="40" customFormat="1" x14ac:dyDescent="0.65">
      <c r="C194" s="41"/>
      <c r="D194" s="92"/>
    </row>
    <row r="195" spans="3:4" s="40" customFormat="1" x14ac:dyDescent="0.65">
      <c r="C195" s="41"/>
      <c r="D195" s="92"/>
    </row>
    <row r="196" spans="3:4" s="40" customFormat="1" x14ac:dyDescent="0.65">
      <c r="C196" s="41"/>
      <c r="D196" s="92"/>
    </row>
    <row r="197" spans="3:4" s="40" customFormat="1" x14ac:dyDescent="0.65">
      <c r="C197" s="41"/>
      <c r="D197" s="92"/>
    </row>
    <row r="198" spans="3:4" s="40" customFormat="1" x14ac:dyDescent="0.65">
      <c r="C198" s="41"/>
      <c r="D198" s="92"/>
    </row>
    <row r="199" spans="3:4" s="40" customFormat="1" x14ac:dyDescent="0.65">
      <c r="C199" s="41"/>
      <c r="D199" s="92"/>
    </row>
    <row r="200" spans="3:4" s="40" customFormat="1" x14ac:dyDescent="0.65">
      <c r="C200" s="41"/>
      <c r="D200" s="92"/>
    </row>
    <row r="201" spans="3:4" s="40" customFormat="1" x14ac:dyDescent="0.65">
      <c r="C201" s="41"/>
      <c r="D201" s="92"/>
    </row>
    <row r="202" spans="3:4" s="40" customFormat="1" x14ac:dyDescent="0.65">
      <c r="C202" s="41"/>
      <c r="D202" s="92"/>
    </row>
    <row r="203" spans="3:4" s="40" customFormat="1" x14ac:dyDescent="0.65">
      <c r="C203" s="41"/>
      <c r="D203" s="92"/>
    </row>
    <row r="204" spans="3:4" s="40" customFormat="1" x14ac:dyDescent="0.65">
      <c r="C204" s="41"/>
      <c r="D204" s="92"/>
    </row>
    <row r="205" spans="3:4" s="40" customFormat="1" x14ac:dyDescent="0.65">
      <c r="C205" s="41"/>
      <c r="D205" s="92"/>
    </row>
    <row r="206" spans="3:4" s="40" customFormat="1" x14ac:dyDescent="0.65">
      <c r="C206" s="41"/>
      <c r="D206" s="92"/>
    </row>
    <row r="207" spans="3:4" s="40" customFormat="1" x14ac:dyDescent="0.65">
      <c r="C207" s="41"/>
      <c r="D207" s="92"/>
    </row>
    <row r="208" spans="3:4" s="40" customFormat="1" x14ac:dyDescent="0.65">
      <c r="C208" s="41"/>
      <c r="D208" s="92"/>
    </row>
    <row r="209" spans="3:4" s="40" customFormat="1" x14ac:dyDescent="0.65">
      <c r="C209" s="41"/>
      <c r="D209" s="92"/>
    </row>
    <row r="210" spans="3:4" s="40" customFormat="1" x14ac:dyDescent="0.65">
      <c r="C210" s="41"/>
      <c r="D210" s="92"/>
    </row>
    <row r="211" spans="3:4" s="40" customFormat="1" x14ac:dyDescent="0.65">
      <c r="C211" s="41"/>
      <c r="D211" s="92"/>
    </row>
    <row r="212" spans="3:4" s="40" customFormat="1" x14ac:dyDescent="0.65">
      <c r="C212" s="41"/>
      <c r="D212" s="92"/>
    </row>
    <row r="213" spans="3:4" s="40" customFormat="1" x14ac:dyDescent="0.65">
      <c r="C213" s="41"/>
      <c r="D213" s="92"/>
    </row>
    <row r="214" spans="3:4" s="40" customFormat="1" x14ac:dyDescent="0.65">
      <c r="C214" s="41"/>
      <c r="D214" s="92"/>
    </row>
    <row r="215" spans="3:4" s="40" customFormat="1" x14ac:dyDescent="0.65">
      <c r="C215" s="41"/>
      <c r="D215" s="92"/>
    </row>
  </sheetData>
  <sheetProtection selectLockedCells="1"/>
  <mergeCells count="18">
    <mergeCell ref="A1:C1"/>
    <mergeCell ref="A11:C11"/>
    <mergeCell ref="A12:C12"/>
    <mergeCell ref="A3:C3"/>
    <mergeCell ref="A8:C8"/>
    <mergeCell ref="A9:C9"/>
    <mergeCell ref="A34:C34"/>
    <mergeCell ref="D28:D35"/>
    <mergeCell ref="A29:C29"/>
    <mergeCell ref="A10:C10"/>
    <mergeCell ref="D11:D13"/>
    <mergeCell ref="D15:D22"/>
    <mergeCell ref="D24:D26"/>
    <mergeCell ref="A15:C15"/>
    <mergeCell ref="A21:C21"/>
    <mergeCell ref="A24:C24"/>
    <mergeCell ref="A25:C25"/>
    <mergeCell ref="A28:C28"/>
  </mergeCells>
  <hyperlinks>
    <hyperlink ref="A5" location="'Geometry Placement'!A11:A21" display="Accuplacer"/>
    <hyperlink ref="D11:D13" location="'Geometry Placement'!A1" display="Return to top"/>
    <hyperlink ref="A6" location="'Geometry Placement'!A15:A30" display="ACT"/>
    <hyperlink ref="D15:D22" location="'Geometry Placement'!A1" display="Return to top"/>
    <hyperlink ref="D24:D26" location="'Geometry Placement'!A1" display="Return to top"/>
    <hyperlink ref="B5" location="'Geometry Placement'!A24:A34" display="COMPASS"/>
    <hyperlink ref="D28:D35" location="'Geometry Placement'!A1" display="Return to top"/>
    <hyperlink ref="B6" location="'Geometry Placement'!A28:A43" display="SAT"/>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261"/>
  <sheetViews>
    <sheetView zoomScale="115" zoomScaleNormal="115" workbookViewId="0">
      <selection activeCell="A5" sqref="A5"/>
    </sheetView>
  </sheetViews>
  <sheetFormatPr defaultColWidth="9.08984375" defaultRowHeight="28.5" x14ac:dyDescent="0.65"/>
  <cols>
    <col min="1" max="3" width="63.36328125" style="1" customWidth="1"/>
    <col min="4" max="4" width="13.36328125" style="53" bestFit="1" customWidth="1"/>
    <col min="5" max="5" width="12.08984375" style="41" bestFit="1" customWidth="1"/>
    <col min="6" max="37" width="9.08984375" style="41"/>
    <col min="38" max="16384" width="9.08984375" style="1"/>
  </cols>
  <sheetData>
    <row r="1" spans="1:40" s="2" customFormat="1" ht="60" customHeight="1" x14ac:dyDescent="0.6">
      <c r="A1" s="119" t="s">
        <v>115</v>
      </c>
      <c r="B1" s="119"/>
      <c r="C1" s="119"/>
      <c r="D1" s="69"/>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row>
    <row r="2" spans="1:40" x14ac:dyDescent="0.65">
      <c r="A2" s="68"/>
      <c r="B2" s="68"/>
      <c r="C2" s="68"/>
      <c r="D2" s="54"/>
      <c r="AL2" s="41"/>
      <c r="AM2" s="41"/>
      <c r="AN2" s="41"/>
    </row>
    <row r="3" spans="1:40" ht="21.75" customHeight="1" x14ac:dyDescent="0.35">
      <c r="A3" s="104" t="s">
        <v>111</v>
      </c>
      <c r="B3" s="105"/>
      <c r="C3" s="105"/>
      <c r="D3" s="70"/>
      <c r="AL3" s="41"/>
      <c r="AM3" s="41"/>
      <c r="AN3" s="41"/>
    </row>
    <row r="4" spans="1:40" x14ac:dyDescent="0.65">
      <c r="A4" s="14"/>
      <c r="B4" s="14"/>
      <c r="C4" s="14"/>
      <c r="D4" s="54"/>
      <c r="AL4" s="41"/>
      <c r="AM4" s="41"/>
      <c r="AN4" s="41"/>
    </row>
    <row r="5" spans="1:40" ht="21" x14ac:dyDescent="0.5">
      <c r="A5" s="84" t="s">
        <v>66</v>
      </c>
      <c r="B5" s="84" t="s">
        <v>3</v>
      </c>
      <c r="C5" s="84" t="s">
        <v>27</v>
      </c>
      <c r="D5" s="72"/>
      <c r="AL5" s="41"/>
      <c r="AM5" s="41"/>
      <c r="AN5" s="41"/>
    </row>
    <row r="6" spans="1:40" ht="21" x14ac:dyDescent="0.5">
      <c r="A6" s="84" t="s">
        <v>67</v>
      </c>
      <c r="B6" s="84" t="s">
        <v>4</v>
      </c>
      <c r="C6" s="84" t="s">
        <v>5</v>
      </c>
      <c r="D6" s="72"/>
      <c r="AL6" s="41"/>
      <c r="AM6" s="41"/>
      <c r="AN6" s="41"/>
    </row>
    <row r="7" spans="1:40" ht="21" x14ac:dyDescent="0.5">
      <c r="A7" s="84" t="s">
        <v>1</v>
      </c>
      <c r="B7" s="84" t="s">
        <v>84</v>
      </c>
      <c r="C7" s="84"/>
      <c r="D7" s="72"/>
      <c r="AL7" s="41"/>
      <c r="AM7" s="41"/>
      <c r="AN7" s="41"/>
    </row>
    <row r="8" spans="1:40" ht="408" customHeight="1" x14ac:dyDescent="0.65">
      <c r="A8" s="47"/>
      <c r="B8" s="47"/>
      <c r="C8" s="47"/>
      <c r="D8" s="54"/>
      <c r="AL8" s="41"/>
      <c r="AM8" s="41"/>
      <c r="AN8" s="41"/>
    </row>
    <row r="9" spans="1:40" ht="21" x14ac:dyDescent="0.35">
      <c r="A9" s="125" t="s">
        <v>98</v>
      </c>
      <c r="B9" s="125"/>
      <c r="C9" s="125"/>
      <c r="D9" s="103" t="s">
        <v>90</v>
      </c>
    </row>
    <row r="10" spans="1:40" ht="16" thickBot="1" x14ac:dyDescent="0.4">
      <c r="A10" s="116" t="s">
        <v>62</v>
      </c>
      <c r="B10" s="117"/>
      <c r="C10" s="118"/>
      <c r="D10" s="103"/>
    </row>
    <row r="11" spans="1:40" ht="16.5" thickTop="1" thickBot="1" x14ac:dyDescent="0.4">
      <c r="A11" s="6" t="s">
        <v>74</v>
      </c>
      <c r="B11" s="79"/>
      <c r="C11" s="7"/>
      <c r="D11" s="103"/>
      <c r="E11" s="43"/>
    </row>
    <row r="12" spans="1:40" ht="16" thickTop="1" x14ac:dyDescent="0.35">
      <c r="A12" s="5" t="s">
        <v>72</v>
      </c>
      <c r="B12" s="8" t="str">
        <f>IF(ISBLANK(B11)," ", EDATE(B11,48))</f>
        <v xml:space="preserve"> </v>
      </c>
      <c r="C12" s="3"/>
      <c r="D12" s="103"/>
      <c r="E12" s="43"/>
    </row>
    <row r="13" spans="1:40" ht="15.5" x14ac:dyDescent="0.35">
      <c r="A13" s="5" t="s">
        <v>9</v>
      </c>
      <c r="B13" s="4">
        <f ca="1">TODAY()</f>
        <v>44207</v>
      </c>
      <c r="C13" s="3"/>
      <c r="D13" s="103"/>
      <c r="E13" s="43"/>
    </row>
    <row r="14" spans="1:40" ht="15.5" x14ac:dyDescent="0.35">
      <c r="A14" s="5"/>
      <c r="B14" s="17" t="str">
        <f ca="1">IF(ISBLANK(B11)," ", IF(B12&gt;TODAY(),"Your scores are valid.", "Your scores have expired."))</f>
        <v xml:space="preserve"> </v>
      </c>
      <c r="C14" s="3"/>
      <c r="D14" s="103"/>
      <c r="E14" s="43"/>
    </row>
    <row r="15" spans="1:40" ht="16" thickBot="1" x14ac:dyDescent="0.4">
      <c r="A15" s="116" t="s">
        <v>63</v>
      </c>
      <c r="B15" s="117"/>
      <c r="C15" s="118"/>
      <c r="D15" s="103"/>
      <c r="E15" s="43"/>
    </row>
    <row r="16" spans="1:40" ht="33" customHeight="1" thickTop="1" thickBot="1" x14ac:dyDescent="0.4">
      <c r="A16" s="6" t="s">
        <v>73</v>
      </c>
      <c r="B16" s="78"/>
      <c r="C16" s="7" t="str">
        <f>IF(ISBLANK(B16)," ",IF(B16&gt;=121,"Scores are not within range.", IF(B16&gt;=70,"Student may register for ENG 101 or ENG 130, if developmental writing prerequsites met.", IF(B16&gt;=46, "Student may register for ENG 021 or ENG 022.", IF(B16&gt;=33, "Student may register for ENG 020.",IF(B16&gt;=20, "Student may only enroll in Adult Education coursework.", "Scores are not within range."))))))</f>
        <v xml:space="preserve"> </v>
      </c>
      <c r="D16" s="103"/>
      <c r="E16" s="43"/>
    </row>
    <row r="17" spans="1:37" ht="409.5" customHeight="1" thickTop="1" x14ac:dyDescent="0.35">
      <c r="A17" s="48"/>
      <c r="B17" s="49"/>
      <c r="C17" s="124"/>
      <c r="D17" s="124"/>
      <c r="E17" s="43"/>
    </row>
    <row r="18" spans="1:37" ht="21" x14ac:dyDescent="0.35">
      <c r="A18" s="125" t="s">
        <v>99</v>
      </c>
      <c r="B18" s="125"/>
      <c r="C18" s="125"/>
      <c r="D18" s="103" t="s">
        <v>90</v>
      </c>
      <c r="E18" s="43"/>
    </row>
    <row r="19" spans="1:37" ht="16" thickBot="1" x14ac:dyDescent="0.4">
      <c r="A19" s="116" t="s">
        <v>62</v>
      </c>
      <c r="B19" s="117"/>
      <c r="C19" s="118"/>
      <c r="D19" s="103"/>
      <c r="E19" s="43"/>
    </row>
    <row r="20" spans="1:37" ht="32" thickTop="1" thickBot="1" x14ac:dyDescent="0.4">
      <c r="A20" s="6" t="s">
        <v>75</v>
      </c>
      <c r="B20" s="79"/>
      <c r="C20" s="7"/>
      <c r="D20" s="103"/>
      <c r="E20" s="43"/>
    </row>
    <row r="21" spans="1:37" ht="16" thickTop="1" x14ac:dyDescent="0.35">
      <c r="A21" s="5" t="s">
        <v>76</v>
      </c>
      <c r="B21" s="8" t="str">
        <f>IF(ISBLANK(B20)," ", EDATE(B20,48))</f>
        <v xml:space="preserve"> </v>
      </c>
      <c r="C21" s="3"/>
      <c r="D21" s="103"/>
      <c r="E21" s="43"/>
    </row>
    <row r="22" spans="1:37" ht="15.5" x14ac:dyDescent="0.35">
      <c r="A22" s="5" t="s">
        <v>9</v>
      </c>
      <c r="B22" s="4">
        <f ca="1">TODAY()</f>
        <v>44207</v>
      </c>
      <c r="C22" s="3"/>
      <c r="D22" s="103"/>
      <c r="E22" s="43"/>
    </row>
    <row r="23" spans="1:37" ht="15.5" x14ac:dyDescent="0.35">
      <c r="A23" s="50"/>
      <c r="B23" s="17" t="str">
        <f ca="1">IF(ISBLANK(B20)," ", IF(B21&gt;TODAY(),"Your scores are valid.", "Your scores have expired."))</f>
        <v xml:space="preserve"> </v>
      </c>
      <c r="C23" s="3"/>
      <c r="D23" s="103"/>
      <c r="E23" s="43"/>
    </row>
    <row r="24" spans="1:37" ht="16" thickBot="1" x14ac:dyDescent="0.4">
      <c r="A24" s="116" t="s">
        <v>63</v>
      </c>
      <c r="B24" s="117"/>
      <c r="C24" s="118"/>
      <c r="D24" s="103"/>
      <c r="E24" s="43"/>
    </row>
    <row r="25" spans="1:37" ht="33" customHeight="1" thickTop="1" thickBot="1" x14ac:dyDescent="0.4">
      <c r="A25" s="6" t="s">
        <v>77</v>
      </c>
      <c r="B25" s="78"/>
      <c r="C25" s="7" t="str">
        <f>IF(ISBLANK(B25)," ",IF(B25&gt;=301,"Scores are not within range.",IF(B25&gt;=246,"Student may register for ENG 101 or ENG 130, if developmental writing prerequsites met.",IF(B25&gt;=230,"Student may register for ENG 021 or ENG 022.",IF(B25&gt;=222,"Student may register for ENG 020.",IF(B25&gt;=200,"Student may only enroll in Adult Education coursework.","Scores are not within range."))))))</f>
        <v xml:space="preserve"> </v>
      </c>
      <c r="D25" s="103"/>
      <c r="E25" s="43"/>
    </row>
    <row r="26" spans="1:37" ht="409.5" customHeight="1" thickTop="1" x14ac:dyDescent="0.35">
      <c r="A26" s="48"/>
      <c r="B26" s="49"/>
      <c r="C26" s="124"/>
      <c r="D26" s="124"/>
      <c r="E26" s="43"/>
    </row>
    <row r="27" spans="1:37" ht="21" x14ac:dyDescent="0.5">
      <c r="A27" s="115" t="s">
        <v>12</v>
      </c>
      <c r="B27" s="115"/>
      <c r="C27" s="115"/>
      <c r="D27" s="103" t="s">
        <v>90</v>
      </c>
      <c r="E27" s="43"/>
    </row>
    <row r="28" spans="1:37" s="9" customFormat="1" ht="16" thickBot="1" x14ac:dyDescent="0.4">
      <c r="A28" s="116" t="s">
        <v>62</v>
      </c>
      <c r="B28" s="117"/>
      <c r="C28" s="118"/>
      <c r="D28" s="103"/>
      <c r="E28" s="4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row>
    <row r="29" spans="1:37" s="9" customFormat="1" ht="16.5" thickTop="1" thickBot="1" x14ac:dyDescent="0.4">
      <c r="A29" s="6" t="s">
        <v>35</v>
      </c>
      <c r="B29" s="79"/>
      <c r="C29" s="15"/>
      <c r="D29" s="103"/>
      <c r="E29" s="4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row>
    <row r="30" spans="1:37" s="9" customFormat="1" ht="16" thickTop="1" x14ac:dyDescent="0.35">
      <c r="A30" s="5" t="s">
        <v>36</v>
      </c>
      <c r="B30" s="8" t="str">
        <f>IF(ISBLANK(B29), " ",EDATE(B29,48))</f>
        <v xml:space="preserve"> </v>
      </c>
      <c r="C30" s="16"/>
      <c r="D30" s="103"/>
      <c r="E30" s="4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s="9" customFormat="1" ht="15.5" x14ac:dyDescent="0.35">
      <c r="A31" s="5" t="s">
        <v>9</v>
      </c>
      <c r="B31" s="4">
        <f ca="1">TODAY()</f>
        <v>44207</v>
      </c>
      <c r="C31" s="16"/>
      <c r="D31" s="103"/>
      <c r="E31" s="4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s="9" customFormat="1" ht="15.5" x14ac:dyDescent="0.35">
      <c r="A32" s="5"/>
      <c r="B32" s="17" t="str">
        <f ca="1">IF(ISBLANK(B29)," ", IF(B30&gt;TODAY(),"Your scores are valid.", "Your scores have expired."))</f>
        <v xml:space="preserve"> </v>
      </c>
      <c r="C32" s="16"/>
      <c r="D32" s="103"/>
      <c r="E32" s="4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row>
    <row r="33" spans="1:37" s="9" customFormat="1" ht="16" thickBot="1" x14ac:dyDescent="0.4">
      <c r="A33" s="116" t="s">
        <v>63</v>
      </c>
      <c r="B33" s="117"/>
      <c r="C33" s="118"/>
      <c r="D33" s="103"/>
      <c r="E33" s="4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row>
    <row r="34" spans="1:37" ht="16.5" thickTop="1" thickBot="1" x14ac:dyDescent="0.4">
      <c r="A34" s="10" t="s">
        <v>37</v>
      </c>
      <c r="B34" s="78"/>
      <c r="C34" s="7" t="str">
        <f>IF(ISBLANK(B34), " ", IF(B34&gt;=37,"Scores are not within range.",IF(B34&gt;=19,"Student may register for ENG 101 or ENG 130.",IF(B34&gt;=18,"Student may register for ENG 021 and ENG 099.", "ACT English scores below 18 are not accepted for placement.  Student's next step is to complete the Accuplacer reading placement test."))))</f>
        <v xml:space="preserve"> </v>
      </c>
      <c r="D34" s="103"/>
      <c r="E34" s="43"/>
    </row>
    <row r="35" spans="1:37" ht="409.5" customHeight="1" thickTop="1" x14ac:dyDescent="0.65">
      <c r="A35" s="43"/>
      <c r="B35" s="43"/>
      <c r="C35" s="43"/>
      <c r="D35" s="54"/>
      <c r="E35" s="43"/>
    </row>
    <row r="36" spans="1:37" ht="21" x14ac:dyDescent="0.5">
      <c r="A36" s="115" t="s">
        <v>15</v>
      </c>
      <c r="B36" s="115"/>
      <c r="C36" s="115"/>
      <c r="D36" s="103" t="s">
        <v>90</v>
      </c>
      <c r="E36" s="43"/>
    </row>
    <row r="37" spans="1:37" ht="16" thickBot="1" x14ac:dyDescent="0.4">
      <c r="A37" s="116" t="s">
        <v>62</v>
      </c>
      <c r="B37" s="117"/>
      <c r="C37" s="118"/>
      <c r="D37" s="103"/>
      <c r="E37" s="43"/>
    </row>
    <row r="38" spans="1:37" ht="16.5" thickTop="1" thickBot="1" x14ac:dyDescent="0.4">
      <c r="A38" s="6" t="s">
        <v>38</v>
      </c>
      <c r="B38" s="79"/>
      <c r="C38" s="15"/>
      <c r="D38" s="103"/>
      <c r="E38" s="43"/>
    </row>
    <row r="39" spans="1:37" ht="16" thickTop="1" x14ac:dyDescent="0.35">
      <c r="A39" s="5" t="s">
        <v>39</v>
      </c>
      <c r="B39" s="8" t="str">
        <f>IF(ISBLANK(B38), " ", EDATE(B38,48))</f>
        <v xml:space="preserve"> </v>
      </c>
      <c r="C39" s="16"/>
      <c r="D39" s="103"/>
      <c r="E39" s="43"/>
    </row>
    <row r="40" spans="1:37" ht="15.5" x14ac:dyDescent="0.35">
      <c r="A40" s="5" t="s">
        <v>9</v>
      </c>
      <c r="B40" s="4">
        <f ca="1">TODAY()</f>
        <v>44207</v>
      </c>
      <c r="C40" s="16"/>
      <c r="D40" s="103"/>
      <c r="E40" s="43"/>
    </row>
    <row r="41" spans="1:37" ht="15.5" x14ac:dyDescent="0.35">
      <c r="A41" s="5"/>
      <c r="B41" s="17" t="str">
        <f ca="1">IF(ISBLANK(B38)," ", IF(B39&gt;TODAY(),"Your scores are valid.", "Your scores have expired."))</f>
        <v xml:space="preserve"> </v>
      </c>
      <c r="C41" s="16"/>
      <c r="D41" s="103"/>
      <c r="E41" s="43"/>
    </row>
    <row r="42" spans="1:37" ht="16" thickBot="1" x14ac:dyDescent="0.4">
      <c r="A42" s="116" t="s">
        <v>63</v>
      </c>
      <c r="B42" s="117"/>
      <c r="C42" s="118"/>
      <c r="D42" s="103"/>
      <c r="E42" s="43"/>
    </row>
    <row r="43" spans="1:37" ht="68.25" customHeight="1" thickTop="1" thickBot="1" x14ac:dyDescent="0.4">
      <c r="A43" s="10" t="s">
        <v>40</v>
      </c>
      <c r="B43" s="78"/>
      <c r="C43" s="7" t="str">
        <f>IF(ISBLANK(B43), " ", IF(B43&gt;=201,"Scores are not within range.",IF(B43&gt;=165,"Student may register for ENG 101 or ENG 130.","GED Language Arts scores below 165 are not accepted for placement.  Student's next step is to complete the Accuplacer reading placement test.")))</f>
        <v xml:space="preserve"> </v>
      </c>
      <c r="D43" s="103"/>
      <c r="E43" s="43"/>
    </row>
    <row r="44" spans="1:37" ht="409.5" customHeight="1" thickTop="1" x14ac:dyDescent="0.65">
      <c r="A44" s="43"/>
      <c r="B44" s="43"/>
      <c r="C44" s="43"/>
      <c r="D44" s="54"/>
      <c r="E44" s="43"/>
    </row>
    <row r="45" spans="1:37" ht="21" x14ac:dyDescent="0.5">
      <c r="A45" s="115" t="s">
        <v>18</v>
      </c>
      <c r="B45" s="115"/>
      <c r="C45" s="115"/>
      <c r="D45" s="103" t="s">
        <v>90</v>
      </c>
      <c r="E45" s="43"/>
    </row>
    <row r="46" spans="1:37" ht="16" thickBot="1" x14ac:dyDescent="0.4">
      <c r="A46" s="116" t="s">
        <v>62</v>
      </c>
      <c r="B46" s="117"/>
      <c r="C46" s="118"/>
      <c r="D46" s="103"/>
      <c r="E46" s="43"/>
    </row>
    <row r="47" spans="1:37" ht="16.5" thickTop="1" thickBot="1" x14ac:dyDescent="0.4">
      <c r="A47" s="6" t="s">
        <v>41</v>
      </c>
      <c r="B47" s="79"/>
      <c r="C47" s="15"/>
      <c r="D47" s="103"/>
      <c r="E47" s="43"/>
    </row>
    <row r="48" spans="1:37" ht="16" thickTop="1" x14ac:dyDescent="0.35">
      <c r="A48" s="5" t="s">
        <v>42</v>
      </c>
      <c r="B48" s="8" t="str">
        <f>IF(ISBLANK(B47), " ", EDATE(B47,48))</f>
        <v xml:space="preserve"> </v>
      </c>
      <c r="C48" s="16"/>
      <c r="D48" s="103"/>
      <c r="E48" s="43"/>
    </row>
    <row r="49" spans="1:5" ht="15.5" x14ac:dyDescent="0.35">
      <c r="A49" s="5" t="s">
        <v>9</v>
      </c>
      <c r="B49" s="4">
        <f ca="1">TODAY()</f>
        <v>44207</v>
      </c>
      <c r="C49" s="16"/>
      <c r="D49" s="103"/>
      <c r="E49" s="43"/>
    </row>
    <row r="50" spans="1:5" ht="15.5" x14ac:dyDescent="0.35">
      <c r="A50" s="5"/>
      <c r="B50" s="17" t="str">
        <f ca="1">IF(ISBLANK(B47)," ", IF(B48&gt;TODAY(),"Your scores are valid.", "Your scores have expired."))</f>
        <v xml:space="preserve"> </v>
      </c>
      <c r="C50" s="16"/>
      <c r="D50" s="103"/>
      <c r="E50" s="43"/>
    </row>
    <row r="51" spans="1:5" ht="16" thickBot="1" x14ac:dyDescent="0.4">
      <c r="A51" s="116" t="s">
        <v>63</v>
      </c>
      <c r="B51" s="117"/>
      <c r="C51" s="118"/>
      <c r="D51" s="103"/>
      <c r="E51" s="43"/>
    </row>
    <row r="52" spans="1:5" ht="68.25" customHeight="1" thickTop="1" thickBot="1" x14ac:dyDescent="0.4">
      <c r="A52" s="10" t="s">
        <v>43</v>
      </c>
      <c r="B52" s="78"/>
      <c r="C52" s="7" t="str">
        <f>IF(ISBLANK(B52), " ", IF(B52&gt;=21,"Scores are not within range.",IF(B52&gt;=15,"Student may register for ENG 101 or ENG 130, if developmental writing prerequsites met.","HiSET Reading scores below 15 are not accepted for placement.  Student's next step is to complete the Accuplacer reading placement test.")))</f>
        <v xml:space="preserve"> </v>
      </c>
      <c r="D52" s="103"/>
      <c r="E52" s="43"/>
    </row>
    <row r="53" spans="1:5" ht="409.5" customHeight="1" thickTop="1" x14ac:dyDescent="0.65">
      <c r="A53" s="49"/>
      <c r="B53" s="49"/>
      <c r="C53" s="43"/>
      <c r="D53" s="54"/>
      <c r="E53" s="43"/>
    </row>
    <row r="54" spans="1:5" ht="21" x14ac:dyDescent="0.5">
      <c r="A54" s="115" t="s">
        <v>101</v>
      </c>
      <c r="B54" s="115"/>
      <c r="C54" s="115"/>
      <c r="D54" s="103" t="s">
        <v>90</v>
      </c>
      <c r="E54" s="43"/>
    </row>
    <row r="55" spans="1:5" ht="16" thickBot="1" x14ac:dyDescent="0.4">
      <c r="A55" s="116" t="s">
        <v>62</v>
      </c>
      <c r="B55" s="117"/>
      <c r="C55" s="118"/>
      <c r="D55" s="103"/>
      <c r="E55" s="43"/>
    </row>
    <row r="56" spans="1:5" ht="16.5" thickTop="1" thickBot="1" x14ac:dyDescent="0.4">
      <c r="A56" s="6" t="s">
        <v>102</v>
      </c>
      <c r="B56" s="79"/>
      <c r="C56" s="15"/>
      <c r="D56" s="103"/>
      <c r="E56" s="43"/>
    </row>
    <row r="57" spans="1:5" ht="16" thickTop="1" x14ac:dyDescent="0.35">
      <c r="A57" s="5" t="s">
        <v>103</v>
      </c>
      <c r="B57" s="8" t="str">
        <f>IF(ISBLANK(B56), " ", EDATE(B56,24))</f>
        <v xml:space="preserve"> </v>
      </c>
      <c r="C57" s="16"/>
      <c r="D57" s="103"/>
      <c r="E57" s="43"/>
    </row>
    <row r="58" spans="1:5" ht="15.5" x14ac:dyDescent="0.35">
      <c r="A58" s="5" t="s">
        <v>9</v>
      </c>
      <c r="B58" s="4">
        <f ca="1">TODAY()</f>
        <v>44207</v>
      </c>
      <c r="C58" s="16"/>
      <c r="D58" s="103"/>
      <c r="E58" s="43"/>
    </row>
    <row r="59" spans="1:5" ht="15.5" x14ac:dyDescent="0.35">
      <c r="A59" s="5"/>
      <c r="B59" s="17" t="str">
        <f ca="1">IF(ISBLANK(B56)," ", IF(B57&gt;TODAY(),"Your scores are valid.", "Your scores have expired."))</f>
        <v xml:space="preserve"> </v>
      </c>
      <c r="C59" s="16"/>
      <c r="D59" s="103"/>
      <c r="E59" s="43"/>
    </row>
    <row r="60" spans="1:5" ht="16" thickBot="1" x14ac:dyDescent="0.4">
      <c r="A60" s="116" t="s">
        <v>63</v>
      </c>
      <c r="B60" s="117"/>
      <c r="C60" s="118"/>
      <c r="D60" s="103"/>
      <c r="E60" s="43"/>
    </row>
    <row r="61" spans="1:5" ht="16.5" thickTop="1" thickBot="1" x14ac:dyDescent="0.4">
      <c r="A61" s="10" t="s">
        <v>104</v>
      </c>
      <c r="B61" s="78"/>
      <c r="C61" s="7" t="str">
        <f>IF(ISBLANK(B61), " ", IF(B61&gt;=761,"Scores are not within range.",IF(B61&gt;=480,"Student may register for ENG 101 or ENG 130.","PSAT English scores below 480 are not accepted for placement.  Student's next step is to complete the Accuplacer reading placement test.")))</f>
        <v xml:space="preserve"> </v>
      </c>
      <c r="D61" s="103"/>
      <c r="E61" s="43"/>
    </row>
    <row r="62" spans="1:5" ht="409.5" customHeight="1" thickTop="1" x14ac:dyDescent="0.65">
      <c r="A62" s="49"/>
      <c r="B62" s="49"/>
      <c r="C62" s="43"/>
      <c r="D62" s="54"/>
      <c r="E62" s="43"/>
    </row>
    <row r="63" spans="1:5" ht="21" x14ac:dyDescent="0.5">
      <c r="A63" s="115" t="s">
        <v>20</v>
      </c>
      <c r="B63" s="115"/>
      <c r="C63" s="115"/>
      <c r="D63" s="103" t="s">
        <v>90</v>
      </c>
      <c r="E63" s="43"/>
    </row>
    <row r="64" spans="1:5" ht="16" thickBot="1" x14ac:dyDescent="0.4">
      <c r="A64" s="116" t="s">
        <v>62</v>
      </c>
      <c r="B64" s="117"/>
      <c r="C64" s="118"/>
      <c r="D64" s="103"/>
      <c r="E64" s="43"/>
    </row>
    <row r="65" spans="1:5" ht="16.5" thickTop="1" thickBot="1" x14ac:dyDescent="0.4">
      <c r="A65" s="3" t="s">
        <v>44</v>
      </c>
      <c r="B65" s="79"/>
      <c r="C65" s="3"/>
      <c r="D65" s="103"/>
      <c r="E65" s="43"/>
    </row>
    <row r="66" spans="1:5" ht="16" thickTop="1" x14ac:dyDescent="0.35">
      <c r="A66" s="5" t="s">
        <v>45</v>
      </c>
      <c r="B66" s="8" t="str">
        <f>IF(ISBLANK(B65), " ", EDATE(B65,48))</f>
        <v xml:space="preserve"> </v>
      </c>
      <c r="C66" s="3"/>
      <c r="D66" s="103"/>
    </row>
    <row r="67" spans="1:5" ht="15.5" x14ac:dyDescent="0.35">
      <c r="A67" s="5" t="s">
        <v>9</v>
      </c>
      <c r="B67" s="4">
        <f ca="1">TODAY()</f>
        <v>44207</v>
      </c>
      <c r="C67" s="3"/>
      <c r="D67" s="103"/>
    </row>
    <row r="68" spans="1:5" ht="15.5" x14ac:dyDescent="0.35">
      <c r="A68" s="3"/>
      <c r="B68" s="17" t="str">
        <f ca="1">IF(ISBLANK(B65)," ", IF(B66&gt;TODAY(),"Your scores are valid.", "Your scores have expired."))</f>
        <v xml:space="preserve"> </v>
      </c>
      <c r="C68" s="3"/>
      <c r="D68" s="103"/>
    </row>
    <row r="69" spans="1:5" ht="16" thickBot="1" x14ac:dyDescent="0.4">
      <c r="A69" s="116" t="s">
        <v>63</v>
      </c>
      <c r="B69" s="117"/>
      <c r="C69" s="118"/>
      <c r="D69" s="103"/>
    </row>
    <row r="70" spans="1:5" ht="68.25" customHeight="1" thickTop="1" thickBot="1" x14ac:dyDescent="0.4">
      <c r="A70" s="10" t="s">
        <v>100</v>
      </c>
      <c r="B70" s="78"/>
      <c r="C70" s="7" t="str">
        <f>IF(ISBLANK(B70), " ", IF(B70&gt;=801,"Scores are not within range.",IF(B70&gt;=480,"Student may register for ENG 101 or ENG 130.", IF(B70&gt;=460,"Student may register ENG 021 and ENG 099,","SAT Evidence-Based Reading and Writing scores below 460 are not accepted for placement.  Student's next step is to complete the Accuplacer reading placement test."))))</f>
        <v xml:space="preserve"> </v>
      </c>
      <c r="D70" s="103"/>
    </row>
    <row r="71" spans="1:5" ht="409.5" customHeight="1" thickTop="1" x14ac:dyDescent="0.65">
      <c r="A71" s="51"/>
      <c r="B71" s="52"/>
      <c r="C71" s="51"/>
      <c r="D71" s="54"/>
    </row>
    <row r="72" spans="1:5" ht="21" x14ac:dyDescent="0.5">
      <c r="A72" s="115" t="s">
        <v>28</v>
      </c>
      <c r="B72" s="115"/>
      <c r="C72" s="115"/>
      <c r="D72" s="103" t="s">
        <v>90</v>
      </c>
    </row>
    <row r="73" spans="1:5" ht="16" thickBot="1" x14ac:dyDescent="0.4">
      <c r="A73" s="116" t="s">
        <v>62</v>
      </c>
      <c r="B73" s="117"/>
      <c r="C73" s="118"/>
      <c r="D73" s="103"/>
    </row>
    <row r="74" spans="1:5" ht="16.5" thickTop="1" thickBot="1" x14ac:dyDescent="0.4">
      <c r="A74" s="6" t="s">
        <v>46</v>
      </c>
      <c r="B74" s="79"/>
      <c r="C74" s="15"/>
      <c r="D74" s="103"/>
    </row>
    <row r="75" spans="1:5" ht="16" thickTop="1" x14ac:dyDescent="0.35">
      <c r="A75" s="5" t="s">
        <v>47</v>
      </c>
      <c r="B75" s="8" t="str">
        <f>IF(ISBLANK(B74), " ", EDATE(B74,48))</f>
        <v xml:space="preserve"> </v>
      </c>
      <c r="C75" s="16"/>
      <c r="D75" s="103"/>
    </row>
    <row r="76" spans="1:5" ht="15.5" x14ac:dyDescent="0.35">
      <c r="A76" s="5" t="s">
        <v>9</v>
      </c>
      <c r="B76" s="4">
        <f ca="1">TODAY()</f>
        <v>44207</v>
      </c>
      <c r="C76" s="16"/>
      <c r="D76" s="103"/>
    </row>
    <row r="77" spans="1:5" ht="15.5" x14ac:dyDescent="0.35">
      <c r="A77" s="5"/>
      <c r="B77" s="17" t="str">
        <f ca="1">IF(ISBLANK(B74)," ", IF(B75&gt;TODAY(),"Your scores are valid.", "Your scores have expired."))</f>
        <v xml:space="preserve"> </v>
      </c>
      <c r="C77" s="16"/>
      <c r="D77" s="103"/>
    </row>
    <row r="78" spans="1:5" ht="16" thickBot="1" x14ac:dyDescent="0.4">
      <c r="A78" s="116" t="s">
        <v>63</v>
      </c>
      <c r="B78" s="117"/>
      <c r="C78" s="118"/>
      <c r="D78" s="103"/>
    </row>
    <row r="79" spans="1:5" ht="68.25" customHeight="1" thickTop="1" thickBot="1" x14ac:dyDescent="0.4">
      <c r="A79" s="10" t="s">
        <v>48</v>
      </c>
      <c r="B79" s="78"/>
      <c r="C79" s="7" t="str">
        <f>IF(ISBLANK(B79), " ", IF(B79&gt;=801,"Scores are not within range.",IF(B79&gt;=580,"Student may register for ENG 101 or ENG 130, if developmental writing prerequsites met.","TASC Language Arts Reading scores below 580 are not accepted for placement.  Studen's next step is to complete the Accuplacer reading placement test.")))</f>
        <v xml:space="preserve"> </v>
      </c>
      <c r="D79" s="103"/>
    </row>
    <row r="80" spans="1:5" ht="409.5" customHeight="1" thickTop="1" x14ac:dyDescent="0.65">
      <c r="A80" s="43"/>
      <c r="B80" s="43"/>
      <c r="C80" s="43"/>
      <c r="D80" s="54"/>
    </row>
    <row r="81" spans="1:4" s="41" customFormat="1" x14ac:dyDescent="0.65">
      <c r="D81" s="54"/>
    </row>
    <row r="82" spans="1:4" s="41" customFormat="1" x14ac:dyDescent="0.65">
      <c r="D82" s="54"/>
    </row>
    <row r="83" spans="1:4" s="41" customFormat="1" x14ac:dyDescent="0.65">
      <c r="D83" s="54"/>
    </row>
    <row r="84" spans="1:4" s="41" customFormat="1" x14ac:dyDescent="0.65">
      <c r="D84" s="54"/>
    </row>
    <row r="85" spans="1:4" s="41" customFormat="1" x14ac:dyDescent="0.65">
      <c r="D85" s="54"/>
    </row>
    <row r="86" spans="1:4" s="41" customFormat="1" x14ac:dyDescent="0.65">
      <c r="D86" s="54"/>
    </row>
    <row r="87" spans="1:4" s="41" customFormat="1" x14ac:dyDescent="0.65">
      <c r="D87" s="54"/>
    </row>
    <row r="88" spans="1:4" s="41" customFormat="1" ht="33" customHeight="1" x14ac:dyDescent="0.65">
      <c r="D88" s="54"/>
    </row>
    <row r="89" spans="1:4" s="41" customFormat="1" x14ac:dyDescent="0.65">
      <c r="A89" s="43"/>
      <c r="B89" s="43"/>
      <c r="C89" s="43"/>
      <c r="D89" s="54"/>
    </row>
    <row r="90" spans="1:4" s="41" customFormat="1" x14ac:dyDescent="0.65">
      <c r="A90" s="43"/>
      <c r="B90" s="43"/>
      <c r="C90" s="43"/>
      <c r="D90" s="54"/>
    </row>
    <row r="91" spans="1:4" s="41" customFormat="1" x14ac:dyDescent="0.65">
      <c r="A91" s="43"/>
      <c r="B91" s="43"/>
      <c r="C91" s="43"/>
      <c r="D91" s="54"/>
    </row>
    <row r="92" spans="1:4" s="41" customFormat="1" x14ac:dyDescent="0.65">
      <c r="D92" s="54"/>
    </row>
    <row r="93" spans="1:4" s="41" customFormat="1" x14ac:dyDescent="0.65">
      <c r="D93" s="54"/>
    </row>
    <row r="94" spans="1:4" s="41" customFormat="1" x14ac:dyDescent="0.65">
      <c r="D94" s="54"/>
    </row>
    <row r="95" spans="1:4" s="41" customFormat="1" x14ac:dyDescent="0.65">
      <c r="D95" s="54"/>
    </row>
    <row r="96" spans="1:4" s="41" customFormat="1" x14ac:dyDescent="0.65">
      <c r="D96" s="54"/>
    </row>
    <row r="97" spans="4:4" s="41" customFormat="1" x14ac:dyDescent="0.65">
      <c r="D97" s="54"/>
    </row>
    <row r="98" spans="4:4" s="41" customFormat="1" x14ac:dyDescent="0.65">
      <c r="D98" s="54"/>
    </row>
    <row r="99" spans="4:4" s="41" customFormat="1" x14ac:dyDescent="0.65">
      <c r="D99" s="54"/>
    </row>
    <row r="100" spans="4:4" s="41" customFormat="1" x14ac:dyDescent="0.65">
      <c r="D100" s="54"/>
    </row>
    <row r="101" spans="4:4" s="41" customFormat="1" x14ac:dyDescent="0.65">
      <c r="D101" s="54"/>
    </row>
    <row r="102" spans="4:4" s="41" customFormat="1" x14ac:dyDescent="0.65">
      <c r="D102" s="54"/>
    </row>
    <row r="103" spans="4:4" s="41" customFormat="1" x14ac:dyDescent="0.65">
      <c r="D103" s="54"/>
    </row>
    <row r="104" spans="4:4" s="41" customFormat="1" x14ac:dyDescent="0.65">
      <c r="D104" s="54"/>
    </row>
    <row r="105" spans="4:4" s="41" customFormat="1" x14ac:dyDescent="0.65">
      <c r="D105" s="54"/>
    </row>
    <row r="106" spans="4:4" s="41" customFormat="1" x14ac:dyDescent="0.65">
      <c r="D106" s="54"/>
    </row>
    <row r="107" spans="4:4" s="41" customFormat="1" x14ac:dyDescent="0.65">
      <c r="D107" s="54"/>
    </row>
    <row r="108" spans="4:4" s="41" customFormat="1" x14ac:dyDescent="0.65">
      <c r="D108" s="54"/>
    </row>
    <row r="109" spans="4:4" s="41" customFormat="1" x14ac:dyDescent="0.65">
      <c r="D109" s="54"/>
    </row>
    <row r="110" spans="4:4" s="41" customFormat="1" x14ac:dyDescent="0.65">
      <c r="D110" s="54"/>
    </row>
    <row r="111" spans="4:4" s="41" customFormat="1" x14ac:dyDescent="0.65">
      <c r="D111" s="54"/>
    </row>
    <row r="112" spans="4:4" s="41" customFormat="1" x14ac:dyDescent="0.65">
      <c r="D112" s="54"/>
    </row>
    <row r="113" spans="4:4" s="41" customFormat="1" x14ac:dyDescent="0.65">
      <c r="D113" s="54"/>
    </row>
    <row r="114" spans="4:4" s="41" customFormat="1" x14ac:dyDescent="0.65">
      <c r="D114" s="54"/>
    </row>
    <row r="115" spans="4:4" s="41" customFormat="1" x14ac:dyDescent="0.65">
      <c r="D115" s="54"/>
    </row>
    <row r="116" spans="4:4" s="41" customFormat="1" x14ac:dyDescent="0.65">
      <c r="D116" s="54"/>
    </row>
    <row r="117" spans="4:4" s="41" customFormat="1" x14ac:dyDescent="0.65">
      <c r="D117" s="54"/>
    </row>
    <row r="118" spans="4:4" s="41" customFormat="1" x14ac:dyDescent="0.65">
      <c r="D118" s="54"/>
    </row>
    <row r="119" spans="4:4" s="41" customFormat="1" x14ac:dyDescent="0.65">
      <c r="D119" s="54"/>
    </row>
    <row r="120" spans="4:4" s="41" customFormat="1" x14ac:dyDescent="0.65">
      <c r="D120" s="54"/>
    </row>
    <row r="121" spans="4:4" s="41" customFormat="1" x14ac:dyDescent="0.65">
      <c r="D121" s="54"/>
    </row>
    <row r="122" spans="4:4" s="41" customFormat="1" x14ac:dyDescent="0.65">
      <c r="D122" s="54"/>
    </row>
    <row r="123" spans="4:4" s="41" customFormat="1" x14ac:dyDescent="0.65">
      <c r="D123" s="54"/>
    </row>
    <row r="124" spans="4:4" s="41" customFormat="1" x14ac:dyDescent="0.65">
      <c r="D124" s="54"/>
    </row>
    <row r="125" spans="4:4" s="41" customFormat="1" x14ac:dyDescent="0.65">
      <c r="D125" s="54"/>
    </row>
    <row r="126" spans="4:4" s="41" customFormat="1" x14ac:dyDescent="0.65">
      <c r="D126" s="54"/>
    </row>
    <row r="127" spans="4:4" s="41" customFormat="1" x14ac:dyDescent="0.65">
      <c r="D127" s="54"/>
    </row>
    <row r="128" spans="4:4" s="41" customFormat="1" x14ac:dyDescent="0.65">
      <c r="D128" s="54"/>
    </row>
    <row r="129" spans="4:4" s="41" customFormat="1" x14ac:dyDescent="0.65">
      <c r="D129" s="54"/>
    </row>
    <row r="130" spans="4:4" s="41" customFormat="1" x14ac:dyDescent="0.65">
      <c r="D130" s="54"/>
    </row>
    <row r="131" spans="4:4" s="41" customFormat="1" x14ac:dyDescent="0.65">
      <c r="D131" s="54"/>
    </row>
    <row r="132" spans="4:4" s="41" customFormat="1" x14ac:dyDescent="0.65">
      <c r="D132" s="54"/>
    </row>
    <row r="133" spans="4:4" s="41" customFormat="1" x14ac:dyDescent="0.65">
      <c r="D133" s="54"/>
    </row>
    <row r="134" spans="4:4" s="41" customFormat="1" x14ac:dyDescent="0.65">
      <c r="D134" s="54"/>
    </row>
    <row r="135" spans="4:4" s="41" customFormat="1" x14ac:dyDescent="0.65">
      <c r="D135" s="54"/>
    </row>
    <row r="136" spans="4:4" s="41" customFormat="1" x14ac:dyDescent="0.65">
      <c r="D136" s="54"/>
    </row>
    <row r="137" spans="4:4" s="41" customFormat="1" x14ac:dyDescent="0.65">
      <c r="D137" s="54"/>
    </row>
    <row r="138" spans="4:4" s="41" customFormat="1" x14ac:dyDescent="0.65">
      <c r="D138" s="54"/>
    </row>
    <row r="139" spans="4:4" s="41" customFormat="1" x14ac:dyDescent="0.65">
      <c r="D139" s="54"/>
    </row>
    <row r="140" spans="4:4" s="41" customFormat="1" x14ac:dyDescent="0.65">
      <c r="D140" s="54"/>
    </row>
    <row r="141" spans="4:4" s="41" customFormat="1" x14ac:dyDescent="0.65">
      <c r="D141" s="54"/>
    </row>
    <row r="142" spans="4:4" s="41" customFormat="1" x14ac:dyDescent="0.65">
      <c r="D142" s="54"/>
    </row>
    <row r="143" spans="4:4" s="41" customFormat="1" x14ac:dyDescent="0.65">
      <c r="D143" s="54"/>
    </row>
    <row r="144" spans="4:4" s="41" customFormat="1" x14ac:dyDescent="0.65">
      <c r="D144" s="54"/>
    </row>
    <row r="145" spans="4:4" s="41" customFormat="1" x14ac:dyDescent="0.65">
      <c r="D145" s="54"/>
    </row>
    <row r="146" spans="4:4" s="41" customFormat="1" x14ac:dyDescent="0.65">
      <c r="D146" s="54"/>
    </row>
    <row r="147" spans="4:4" s="41" customFormat="1" x14ac:dyDescent="0.65">
      <c r="D147" s="54"/>
    </row>
    <row r="148" spans="4:4" s="41" customFormat="1" x14ac:dyDescent="0.65">
      <c r="D148" s="54"/>
    </row>
    <row r="149" spans="4:4" s="41" customFormat="1" x14ac:dyDescent="0.65">
      <c r="D149" s="54"/>
    </row>
    <row r="150" spans="4:4" s="41" customFormat="1" x14ac:dyDescent="0.65">
      <c r="D150" s="54"/>
    </row>
    <row r="151" spans="4:4" s="41" customFormat="1" x14ac:dyDescent="0.65">
      <c r="D151" s="54"/>
    </row>
    <row r="152" spans="4:4" s="41" customFormat="1" x14ac:dyDescent="0.65">
      <c r="D152" s="54"/>
    </row>
    <row r="153" spans="4:4" s="41" customFormat="1" x14ac:dyDescent="0.65">
      <c r="D153" s="54"/>
    </row>
    <row r="154" spans="4:4" s="41" customFormat="1" x14ac:dyDescent="0.65">
      <c r="D154" s="54"/>
    </row>
    <row r="155" spans="4:4" s="41" customFormat="1" x14ac:dyDescent="0.65">
      <c r="D155" s="54"/>
    </row>
    <row r="156" spans="4:4" s="41" customFormat="1" x14ac:dyDescent="0.65">
      <c r="D156" s="54"/>
    </row>
    <row r="157" spans="4:4" s="41" customFormat="1" x14ac:dyDescent="0.65">
      <c r="D157" s="54"/>
    </row>
    <row r="158" spans="4:4" s="41" customFormat="1" x14ac:dyDescent="0.65">
      <c r="D158" s="54"/>
    </row>
    <row r="159" spans="4:4" s="41" customFormat="1" x14ac:dyDescent="0.65">
      <c r="D159" s="54"/>
    </row>
    <row r="160" spans="4:4" s="41" customFormat="1" x14ac:dyDescent="0.65">
      <c r="D160" s="54"/>
    </row>
    <row r="161" spans="4:4" s="41" customFormat="1" x14ac:dyDescent="0.65">
      <c r="D161" s="54"/>
    </row>
    <row r="162" spans="4:4" s="41" customFormat="1" x14ac:dyDescent="0.65">
      <c r="D162" s="54"/>
    </row>
    <row r="163" spans="4:4" s="41" customFormat="1" x14ac:dyDescent="0.65">
      <c r="D163" s="54"/>
    </row>
    <row r="164" spans="4:4" s="41" customFormat="1" x14ac:dyDescent="0.65">
      <c r="D164" s="54"/>
    </row>
    <row r="165" spans="4:4" s="41" customFormat="1" x14ac:dyDescent="0.65">
      <c r="D165" s="54"/>
    </row>
    <row r="166" spans="4:4" s="41" customFormat="1" x14ac:dyDescent="0.65">
      <c r="D166" s="54"/>
    </row>
    <row r="167" spans="4:4" s="41" customFormat="1" x14ac:dyDescent="0.65">
      <c r="D167" s="54"/>
    </row>
    <row r="168" spans="4:4" s="41" customFormat="1" x14ac:dyDescent="0.65">
      <c r="D168" s="54"/>
    </row>
    <row r="169" spans="4:4" s="41" customFormat="1" x14ac:dyDescent="0.65">
      <c r="D169" s="54"/>
    </row>
    <row r="170" spans="4:4" s="41" customFormat="1" x14ac:dyDescent="0.65">
      <c r="D170" s="54"/>
    </row>
    <row r="171" spans="4:4" s="41" customFormat="1" x14ac:dyDescent="0.65">
      <c r="D171" s="54"/>
    </row>
    <row r="172" spans="4:4" s="41" customFormat="1" x14ac:dyDescent="0.65">
      <c r="D172" s="54"/>
    </row>
    <row r="173" spans="4:4" s="41" customFormat="1" x14ac:dyDescent="0.65">
      <c r="D173" s="54"/>
    </row>
    <row r="174" spans="4:4" s="41" customFormat="1" x14ac:dyDescent="0.65">
      <c r="D174" s="54"/>
    </row>
    <row r="175" spans="4:4" s="41" customFormat="1" x14ac:dyDescent="0.65">
      <c r="D175" s="54"/>
    </row>
    <row r="176" spans="4:4" s="41" customFormat="1" x14ac:dyDescent="0.65">
      <c r="D176" s="54"/>
    </row>
    <row r="177" spans="4:4" s="41" customFormat="1" x14ac:dyDescent="0.65">
      <c r="D177" s="54"/>
    </row>
    <row r="178" spans="4:4" s="41" customFormat="1" x14ac:dyDescent="0.65">
      <c r="D178" s="54"/>
    </row>
    <row r="179" spans="4:4" s="41" customFormat="1" x14ac:dyDescent="0.65">
      <c r="D179" s="54"/>
    </row>
    <row r="180" spans="4:4" s="41" customFormat="1" x14ac:dyDescent="0.65">
      <c r="D180" s="54"/>
    </row>
    <row r="181" spans="4:4" s="41" customFormat="1" x14ac:dyDescent="0.65">
      <c r="D181" s="54"/>
    </row>
    <row r="182" spans="4:4" s="41" customFormat="1" x14ac:dyDescent="0.65">
      <c r="D182" s="54"/>
    </row>
    <row r="183" spans="4:4" s="41" customFormat="1" x14ac:dyDescent="0.65">
      <c r="D183" s="54"/>
    </row>
    <row r="184" spans="4:4" s="41" customFormat="1" x14ac:dyDescent="0.65">
      <c r="D184" s="54"/>
    </row>
    <row r="185" spans="4:4" s="41" customFormat="1" x14ac:dyDescent="0.65">
      <c r="D185" s="54"/>
    </row>
    <row r="186" spans="4:4" s="41" customFormat="1" x14ac:dyDescent="0.65">
      <c r="D186" s="54"/>
    </row>
    <row r="187" spans="4:4" s="41" customFormat="1" x14ac:dyDescent="0.65">
      <c r="D187" s="54"/>
    </row>
    <row r="188" spans="4:4" s="41" customFormat="1" x14ac:dyDescent="0.65">
      <c r="D188" s="54"/>
    </row>
    <row r="189" spans="4:4" s="41" customFormat="1" x14ac:dyDescent="0.65">
      <c r="D189" s="54"/>
    </row>
    <row r="190" spans="4:4" s="41" customFormat="1" x14ac:dyDescent="0.65">
      <c r="D190" s="54"/>
    </row>
    <row r="191" spans="4:4" s="41" customFormat="1" x14ac:dyDescent="0.65">
      <c r="D191" s="54"/>
    </row>
    <row r="192" spans="4:4" s="41" customFormat="1" x14ac:dyDescent="0.65">
      <c r="D192" s="54"/>
    </row>
    <row r="193" spans="4:4" s="41" customFormat="1" x14ac:dyDescent="0.65">
      <c r="D193" s="54"/>
    </row>
    <row r="194" spans="4:4" s="41" customFormat="1" x14ac:dyDescent="0.65">
      <c r="D194" s="54"/>
    </row>
    <row r="195" spans="4:4" s="41" customFormat="1" x14ac:dyDescent="0.65">
      <c r="D195" s="54"/>
    </row>
    <row r="196" spans="4:4" s="41" customFormat="1" x14ac:dyDescent="0.65">
      <c r="D196" s="54"/>
    </row>
    <row r="197" spans="4:4" s="41" customFormat="1" x14ac:dyDescent="0.65">
      <c r="D197" s="54"/>
    </row>
    <row r="198" spans="4:4" s="41" customFormat="1" x14ac:dyDescent="0.65">
      <c r="D198" s="54"/>
    </row>
    <row r="199" spans="4:4" s="41" customFormat="1" x14ac:dyDescent="0.65">
      <c r="D199" s="54"/>
    </row>
    <row r="200" spans="4:4" s="41" customFormat="1" x14ac:dyDescent="0.65">
      <c r="D200" s="54"/>
    </row>
    <row r="201" spans="4:4" s="41" customFormat="1" x14ac:dyDescent="0.65">
      <c r="D201" s="54"/>
    </row>
    <row r="202" spans="4:4" s="41" customFormat="1" x14ac:dyDescent="0.65">
      <c r="D202" s="54"/>
    </row>
    <row r="203" spans="4:4" s="41" customFormat="1" x14ac:dyDescent="0.65">
      <c r="D203" s="54"/>
    </row>
    <row r="204" spans="4:4" s="41" customFormat="1" x14ac:dyDescent="0.65">
      <c r="D204" s="54"/>
    </row>
    <row r="205" spans="4:4" s="41" customFormat="1" x14ac:dyDescent="0.65">
      <c r="D205" s="54"/>
    </row>
    <row r="206" spans="4:4" s="41" customFormat="1" x14ac:dyDescent="0.65">
      <c r="D206" s="54"/>
    </row>
    <row r="207" spans="4:4" s="41" customFormat="1" x14ac:dyDescent="0.65">
      <c r="D207" s="54"/>
    </row>
    <row r="208" spans="4:4" s="41" customFormat="1" x14ac:dyDescent="0.65">
      <c r="D208" s="54"/>
    </row>
    <row r="209" spans="4:4" s="41" customFormat="1" x14ac:dyDescent="0.65">
      <c r="D209" s="54"/>
    </row>
    <row r="210" spans="4:4" s="41" customFormat="1" x14ac:dyDescent="0.65">
      <c r="D210" s="54"/>
    </row>
    <row r="211" spans="4:4" s="41" customFormat="1" x14ac:dyDescent="0.65">
      <c r="D211" s="54"/>
    </row>
    <row r="212" spans="4:4" s="41" customFormat="1" x14ac:dyDescent="0.65">
      <c r="D212" s="54"/>
    </row>
    <row r="213" spans="4:4" s="41" customFormat="1" x14ac:dyDescent="0.65">
      <c r="D213" s="54"/>
    </row>
    <row r="214" spans="4:4" s="41" customFormat="1" x14ac:dyDescent="0.65">
      <c r="D214" s="54"/>
    </row>
    <row r="215" spans="4:4" s="41" customFormat="1" x14ac:dyDescent="0.65">
      <c r="D215" s="54"/>
    </row>
    <row r="216" spans="4:4" s="41" customFormat="1" x14ac:dyDescent="0.65">
      <c r="D216" s="54"/>
    </row>
    <row r="217" spans="4:4" s="41" customFormat="1" x14ac:dyDescent="0.65">
      <c r="D217" s="54"/>
    </row>
    <row r="218" spans="4:4" s="41" customFormat="1" x14ac:dyDescent="0.65">
      <c r="D218" s="54"/>
    </row>
    <row r="219" spans="4:4" s="41" customFormat="1" x14ac:dyDescent="0.65">
      <c r="D219" s="54"/>
    </row>
    <row r="220" spans="4:4" s="41" customFormat="1" x14ac:dyDescent="0.65">
      <c r="D220" s="54"/>
    </row>
    <row r="221" spans="4:4" s="41" customFormat="1" x14ac:dyDescent="0.65">
      <c r="D221" s="54"/>
    </row>
    <row r="222" spans="4:4" s="41" customFormat="1" x14ac:dyDescent="0.65">
      <c r="D222" s="54"/>
    </row>
    <row r="223" spans="4:4" s="41" customFormat="1" x14ac:dyDescent="0.65">
      <c r="D223" s="54"/>
    </row>
    <row r="224" spans="4:4" s="41" customFormat="1" x14ac:dyDescent="0.65">
      <c r="D224" s="54"/>
    </row>
    <row r="225" spans="4:4" s="41" customFormat="1" x14ac:dyDescent="0.65">
      <c r="D225" s="54"/>
    </row>
    <row r="226" spans="4:4" s="41" customFormat="1" x14ac:dyDescent="0.65">
      <c r="D226" s="54"/>
    </row>
    <row r="227" spans="4:4" s="41" customFormat="1" x14ac:dyDescent="0.65">
      <c r="D227" s="54"/>
    </row>
    <row r="228" spans="4:4" s="41" customFormat="1" x14ac:dyDescent="0.65">
      <c r="D228" s="54"/>
    </row>
    <row r="229" spans="4:4" s="41" customFormat="1" x14ac:dyDescent="0.65">
      <c r="D229" s="54"/>
    </row>
    <row r="230" spans="4:4" s="41" customFormat="1" x14ac:dyDescent="0.65">
      <c r="D230" s="54"/>
    </row>
    <row r="231" spans="4:4" s="41" customFormat="1" x14ac:dyDescent="0.65">
      <c r="D231" s="54"/>
    </row>
    <row r="232" spans="4:4" s="41" customFormat="1" x14ac:dyDescent="0.65">
      <c r="D232" s="54"/>
    </row>
    <row r="233" spans="4:4" s="41" customFormat="1" x14ac:dyDescent="0.65">
      <c r="D233" s="54"/>
    </row>
    <row r="234" spans="4:4" s="41" customFormat="1" x14ac:dyDescent="0.65">
      <c r="D234" s="54"/>
    </row>
    <row r="235" spans="4:4" s="41" customFormat="1" x14ac:dyDescent="0.65">
      <c r="D235" s="54"/>
    </row>
    <row r="236" spans="4:4" s="41" customFormat="1" x14ac:dyDescent="0.65">
      <c r="D236" s="54"/>
    </row>
    <row r="237" spans="4:4" s="41" customFormat="1" x14ac:dyDescent="0.65">
      <c r="D237" s="54"/>
    </row>
    <row r="238" spans="4:4" s="41" customFormat="1" x14ac:dyDescent="0.65">
      <c r="D238" s="54"/>
    </row>
    <row r="239" spans="4:4" s="41" customFormat="1" x14ac:dyDescent="0.65">
      <c r="D239" s="54"/>
    </row>
    <row r="240" spans="4:4" s="41" customFormat="1" x14ac:dyDescent="0.65">
      <c r="D240" s="54"/>
    </row>
    <row r="241" spans="4:4" s="41" customFormat="1" x14ac:dyDescent="0.65">
      <c r="D241" s="54"/>
    </row>
    <row r="242" spans="4:4" s="41" customFormat="1" x14ac:dyDescent="0.65">
      <c r="D242" s="54"/>
    </row>
    <row r="243" spans="4:4" s="41" customFormat="1" x14ac:dyDescent="0.65">
      <c r="D243" s="54"/>
    </row>
    <row r="244" spans="4:4" s="41" customFormat="1" x14ac:dyDescent="0.65">
      <c r="D244" s="54"/>
    </row>
    <row r="245" spans="4:4" s="41" customFormat="1" x14ac:dyDescent="0.65">
      <c r="D245" s="54"/>
    </row>
    <row r="246" spans="4:4" s="41" customFormat="1" x14ac:dyDescent="0.65">
      <c r="D246" s="54"/>
    </row>
    <row r="247" spans="4:4" s="41" customFormat="1" x14ac:dyDescent="0.65">
      <c r="D247" s="54"/>
    </row>
    <row r="248" spans="4:4" s="41" customFormat="1" x14ac:dyDescent="0.65">
      <c r="D248" s="54"/>
    </row>
    <row r="249" spans="4:4" s="41" customFormat="1" x14ac:dyDescent="0.65">
      <c r="D249" s="54"/>
    </row>
    <row r="250" spans="4:4" s="41" customFormat="1" x14ac:dyDescent="0.65">
      <c r="D250" s="54"/>
    </row>
    <row r="251" spans="4:4" s="41" customFormat="1" x14ac:dyDescent="0.65">
      <c r="D251" s="54"/>
    </row>
    <row r="252" spans="4:4" s="41" customFormat="1" x14ac:dyDescent="0.65">
      <c r="D252" s="54"/>
    </row>
    <row r="253" spans="4:4" s="41" customFormat="1" x14ac:dyDescent="0.65">
      <c r="D253" s="54"/>
    </row>
    <row r="254" spans="4:4" s="41" customFormat="1" x14ac:dyDescent="0.65">
      <c r="D254" s="54"/>
    </row>
    <row r="255" spans="4:4" s="41" customFormat="1" x14ac:dyDescent="0.65">
      <c r="D255" s="54"/>
    </row>
    <row r="256" spans="4:4" s="41" customFormat="1" x14ac:dyDescent="0.65">
      <c r="D256" s="54"/>
    </row>
    <row r="257" spans="4:4" s="41" customFormat="1" x14ac:dyDescent="0.65">
      <c r="D257" s="54"/>
    </row>
    <row r="258" spans="4:4" s="41" customFormat="1" x14ac:dyDescent="0.65">
      <c r="D258" s="54"/>
    </row>
    <row r="259" spans="4:4" s="41" customFormat="1" x14ac:dyDescent="0.65">
      <c r="D259" s="54"/>
    </row>
    <row r="260" spans="4:4" s="41" customFormat="1" x14ac:dyDescent="0.65">
      <c r="D260" s="54"/>
    </row>
    <row r="261" spans="4:4" s="41" customFormat="1" x14ac:dyDescent="0.65">
      <c r="D261" s="54"/>
    </row>
  </sheetData>
  <sheetProtection selectLockedCells="1"/>
  <mergeCells count="36">
    <mergeCell ref="A45:C45"/>
    <mergeCell ref="A37:C37"/>
    <mergeCell ref="A73:C73"/>
    <mergeCell ref="A78:C78"/>
    <mergeCell ref="A69:C69"/>
    <mergeCell ref="A60:C60"/>
    <mergeCell ref="A51:C51"/>
    <mergeCell ref="A54:C54"/>
    <mergeCell ref="A63:C63"/>
    <mergeCell ref="A72:C72"/>
    <mergeCell ref="A46:C46"/>
    <mergeCell ref="A55:C55"/>
    <mergeCell ref="A64:C64"/>
    <mergeCell ref="A1:C1"/>
    <mergeCell ref="A9:C9"/>
    <mergeCell ref="A27:C27"/>
    <mergeCell ref="A36:C36"/>
    <mergeCell ref="A10:C10"/>
    <mergeCell ref="A28:C28"/>
    <mergeCell ref="A3:C3"/>
    <mergeCell ref="A24:C24"/>
    <mergeCell ref="A18:C18"/>
    <mergeCell ref="A19:C19"/>
    <mergeCell ref="D9:D16"/>
    <mergeCell ref="C17:D17"/>
    <mergeCell ref="C26:D26"/>
    <mergeCell ref="D18:D25"/>
    <mergeCell ref="A42:C42"/>
    <mergeCell ref="A33:C33"/>
    <mergeCell ref="A15:C15"/>
    <mergeCell ref="D72:D79"/>
    <mergeCell ref="D27:D34"/>
    <mergeCell ref="D36:D43"/>
    <mergeCell ref="D45:D52"/>
    <mergeCell ref="D54:D61"/>
    <mergeCell ref="D63:D70"/>
  </mergeCells>
  <hyperlinks>
    <hyperlink ref="A5" location="'Reading Placement'!A16:A23" display="Accuplacer - Classic (20-120 scale)"/>
    <hyperlink ref="A7" location="'Reading Placement'!A27:A41" display="ACT"/>
    <hyperlink ref="A6" location="'Reading Placement'!A25:A32" display="Accuplacer - Next Generation (200-300 scale)"/>
    <hyperlink ref="B5" location="'Reading Placement'!A36:A50" display="GED"/>
    <hyperlink ref="B6" location="'Reading Placement'!A45:A59" display="HiSET"/>
    <hyperlink ref="B7" location="'Reading Placement'!A54:A68" display="PSAT"/>
    <hyperlink ref="C5" location="'Reading Placement'!A63:A77" display="SAT"/>
    <hyperlink ref="C6" location="'Reading Placement'!A72:A86" display="TASC"/>
    <hyperlink ref="D72:D79" location="'Reading Placement'!A1" display="Return to top"/>
    <hyperlink ref="D63:D70" location="'Reading Placement'!A1" display="Return to top"/>
    <hyperlink ref="D54:D61" location="'Reading Placement'!A1" display="Return to top"/>
    <hyperlink ref="D45:D52" location="'Reading Placement'!A1" display="Return to top"/>
    <hyperlink ref="D36:D43" location="'Reading Placement'!A1" display="Return to top"/>
    <hyperlink ref="D27:D34" location="'Reading Placement'!A1" display="Return to top"/>
    <hyperlink ref="D9:D16" location="'Reading Placement'!A1" display="Return to top"/>
    <hyperlink ref="D18:D25" location="'Reading Placement'!A1" display="Return to top"/>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W434"/>
  <sheetViews>
    <sheetView zoomScale="115" zoomScaleNormal="115" workbookViewId="0">
      <selection sqref="A1:D1"/>
    </sheetView>
  </sheetViews>
  <sheetFormatPr defaultColWidth="9.08984375" defaultRowHeight="28.5" x14ac:dyDescent="0.65"/>
  <cols>
    <col min="1" max="3" width="63.36328125" style="1" customWidth="1"/>
    <col min="4" max="4" width="13.36328125" style="91" bestFit="1" customWidth="1"/>
    <col min="5" max="5" width="12.08984375" style="41" bestFit="1" customWidth="1"/>
    <col min="6" max="49" width="9.08984375" style="41"/>
    <col min="50" max="16384" width="9.08984375" style="1"/>
  </cols>
  <sheetData>
    <row r="1" spans="1:49" s="2" customFormat="1" ht="60" customHeight="1" x14ac:dyDescent="0.6">
      <c r="A1" s="119" t="s">
        <v>116</v>
      </c>
      <c r="B1" s="119"/>
      <c r="C1" s="119"/>
      <c r="D1" s="87"/>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s="74" customFormat="1" ht="21" x14ac:dyDescent="0.5">
      <c r="A2" s="75"/>
      <c r="B2" s="76"/>
      <c r="C2" s="76"/>
      <c r="D2" s="88"/>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row>
    <row r="3" spans="1:49" s="2" customFormat="1" ht="21.75" customHeight="1" x14ac:dyDescent="0.45">
      <c r="A3" s="104" t="s">
        <v>111</v>
      </c>
      <c r="B3" s="105"/>
      <c r="C3" s="105"/>
      <c r="D3" s="89"/>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row>
    <row r="4" spans="1:49" s="2" customFormat="1" x14ac:dyDescent="0.65">
      <c r="A4" s="18"/>
      <c r="B4" s="18"/>
      <c r="C4" s="18"/>
      <c r="D4" s="9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row>
    <row r="5" spans="1:49" x14ac:dyDescent="0.65">
      <c r="A5" s="84" t="s">
        <v>0</v>
      </c>
      <c r="B5" s="84" t="s">
        <v>4</v>
      </c>
      <c r="C5" s="84" t="s">
        <v>5</v>
      </c>
      <c r="D5" s="90"/>
    </row>
    <row r="6" spans="1:49" x14ac:dyDescent="0.65">
      <c r="A6" s="84" t="s">
        <v>1</v>
      </c>
      <c r="B6" s="84" t="s">
        <v>84</v>
      </c>
      <c r="C6" s="86"/>
      <c r="D6" s="90"/>
    </row>
    <row r="7" spans="1:49" x14ac:dyDescent="0.65">
      <c r="A7" s="84" t="s">
        <v>3</v>
      </c>
      <c r="B7" s="84" t="s">
        <v>27</v>
      </c>
      <c r="C7" s="86"/>
      <c r="D7" s="90"/>
    </row>
    <row r="8" spans="1:49" ht="409.5" customHeight="1" x14ac:dyDescent="0.65">
      <c r="A8" s="47"/>
      <c r="B8" s="47"/>
      <c r="C8" s="47"/>
      <c r="D8" s="90"/>
    </row>
    <row r="9" spans="1:49" ht="21.5" thickTop="1" x14ac:dyDescent="0.35">
      <c r="A9" s="125" t="s">
        <v>10</v>
      </c>
      <c r="B9" s="125"/>
      <c r="C9" s="125"/>
      <c r="D9" s="103" t="s">
        <v>90</v>
      </c>
    </row>
    <row r="10" spans="1:49" ht="16" thickTop="1" x14ac:dyDescent="0.35">
      <c r="A10" s="116" t="s">
        <v>62</v>
      </c>
      <c r="B10" s="117"/>
      <c r="C10" s="118"/>
      <c r="D10" s="103"/>
    </row>
    <row r="11" spans="1:49" ht="16" thickTop="1" x14ac:dyDescent="0.35">
      <c r="A11" s="6" t="s">
        <v>49</v>
      </c>
      <c r="B11" s="79"/>
      <c r="C11" s="7"/>
      <c r="D11" s="103"/>
      <c r="E11" s="43"/>
    </row>
    <row r="12" spans="1:49" ht="16" thickTop="1" x14ac:dyDescent="0.35">
      <c r="A12" s="5" t="s">
        <v>50</v>
      </c>
      <c r="B12" s="8" t="str">
        <f>IF(ISBLANK(B11)," ", EDATE(B11,48))</f>
        <v xml:space="preserve"> </v>
      </c>
      <c r="C12" s="3"/>
      <c r="D12" s="103"/>
      <c r="E12" s="43"/>
    </row>
    <row r="13" spans="1:49" ht="16" thickTop="1" x14ac:dyDescent="0.35">
      <c r="A13" s="5" t="s">
        <v>9</v>
      </c>
      <c r="B13" s="4">
        <f ca="1">TODAY()</f>
        <v>44207</v>
      </c>
      <c r="C13" s="3"/>
      <c r="D13" s="103"/>
      <c r="E13" s="43"/>
    </row>
    <row r="14" spans="1:49" ht="16" thickTop="1" x14ac:dyDescent="0.35">
      <c r="A14" s="5"/>
      <c r="B14" s="17" t="str">
        <f ca="1">IF(ISBLANK(B11)," ", IF(B12&gt;TODAY(),"Your scores are valid.", "Your scores have expired."))</f>
        <v xml:space="preserve"> </v>
      </c>
      <c r="C14" s="3"/>
      <c r="D14" s="103"/>
      <c r="E14" s="43"/>
    </row>
    <row r="15" spans="1:49" ht="16" thickTop="1" x14ac:dyDescent="0.35">
      <c r="A15" s="116" t="s">
        <v>63</v>
      </c>
      <c r="B15" s="117"/>
      <c r="C15" s="118"/>
      <c r="D15" s="103"/>
      <c r="E15" s="43"/>
    </row>
    <row r="16" spans="1:49" ht="16" thickTop="1" x14ac:dyDescent="0.35">
      <c r="A16" s="6" t="s">
        <v>51</v>
      </c>
      <c r="B16" s="78"/>
      <c r="C16" s="7" t="str">
        <f>IF(ISBLANK(B16)," ",IF(B16&gt;=9,"Scores are not within range.", IF(B16&gt;=5,"Student may register for ENG 101 or ENG 130, if developmental reading prerequsites met.", IF(B16&gt;=4, "Student may register for ENG 099.", "Student may register for ENG 098."))))</f>
        <v xml:space="preserve"> </v>
      </c>
      <c r="D16" s="103"/>
      <c r="E16" s="43"/>
    </row>
    <row r="17" spans="1:49" ht="409.5" customHeight="1" thickTop="1" x14ac:dyDescent="0.65">
      <c r="A17" s="43"/>
      <c r="B17" s="49"/>
      <c r="C17" s="43"/>
      <c r="D17" s="90"/>
      <c r="E17" s="43"/>
    </row>
    <row r="18" spans="1:49" ht="21.5" thickTop="1" x14ac:dyDescent="0.5">
      <c r="A18" s="115" t="s">
        <v>12</v>
      </c>
      <c r="B18" s="115"/>
      <c r="C18" s="115"/>
      <c r="D18" s="103" t="s">
        <v>90</v>
      </c>
      <c r="E18" s="43"/>
    </row>
    <row r="19" spans="1:49" s="9" customFormat="1" ht="16" thickTop="1" x14ac:dyDescent="0.35">
      <c r="A19" s="116" t="s">
        <v>62</v>
      </c>
      <c r="B19" s="117"/>
      <c r="C19" s="118"/>
      <c r="D19" s="103"/>
      <c r="E19" s="4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row>
    <row r="20" spans="1:49" s="9" customFormat="1" ht="16" thickTop="1" x14ac:dyDescent="0.35">
      <c r="A20" s="6" t="s">
        <v>35</v>
      </c>
      <c r="B20" s="79"/>
      <c r="C20" s="15"/>
      <c r="D20" s="103"/>
      <c r="E20" s="4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row>
    <row r="21" spans="1:49" s="9" customFormat="1" ht="16" thickTop="1" x14ac:dyDescent="0.35">
      <c r="A21" s="5" t="s">
        <v>36</v>
      </c>
      <c r="B21" s="8" t="str">
        <f>IF(ISBLANK(B20), " ",EDATE(B20,48))</f>
        <v xml:space="preserve"> </v>
      </c>
      <c r="C21" s="16"/>
      <c r="D21" s="103"/>
      <c r="E21" s="4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row>
    <row r="22" spans="1:49" s="9" customFormat="1" ht="16" thickTop="1" x14ac:dyDescent="0.35">
      <c r="A22" s="5" t="s">
        <v>9</v>
      </c>
      <c r="B22" s="4">
        <f ca="1">TODAY()</f>
        <v>44207</v>
      </c>
      <c r="C22" s="16"/>
      <c r="D22" s="103"/>
      <c r="E22" s="4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row>
    <row r="23" spans="1:49" s="9" customFormat="1" ht="16" thickTop="1" x14ac:dyDescent="0.35">
      <c r="A23" s="5"/>
      <c r="B23" s="17" t="str">
        <f ca="1">IF(ISBLANK(B20)," ", IF(B21&gt;TODAY(),"Your scores are valid.", "Your scores have expired."))</f>
        <v xml:space="preserve"> </v>
      </c>
      <c r="C23" s="16"/>
      <c r="D23" s="103"/>
      <c r="E23" s="4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row>
    <row r="24" spans="1:49" s="9" customFormat="1" ht="16" thickTop="1" x14ac:dyDescent="0.35">
      <c r="A24" s="116" t="s">
        <v>63</v>
      </c>
      <c r="B24" s="117"/>
      <c r="C24" s="118"/>
      <c r="D24" s="103"/>
      <c r="E24" s="4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row>
    <row r="25" spans="1:49" ht="16" thickTop="1" x14ac:dyDescent="0.35">
      <c r="A25" s="10" t="s">
        <v>37</v>
      </c>
      <c r="B25" s="78"/>
      <c r="C25" s="7" t="str">
        <f>IF(ISBLANK(B25)," ",IF(B25&gt;=37,"Scores are not within range.",IF(B25&gt;=19,"Student may register for ENG 101 or ENG 130.",IF(B25&gt;=18,"Student may register for ENG 021 and ENG 099.","ACT English scores below 18 are not accepted for placement.  Student's next step is to complete the Accuplacer writing placement test."))))</f>
        <v xml:space="preserve"> </v>
      </c>
      <c r="D25" s="103"/>
      <c r="E25" s="43"/>
    </row>
    <row r="26" spans="1:49" ht="409.5" customHeight="1" thickTop="1" x14ac:dyDescent="0.65">
      <c r="A26" s="43"/>
      <c r="B26" s="43"/>
      <c r="C26" s="43"/>
      <c r="D26" s="90"/>
      <c r="E26" s="43"/>
    </row>
    <row r="27" spans="1:49" ht="21.5" thickTop="1" x14ac:dyDescent="0.5">
      <c r="A27" s="115" t="s">
        <v>15</v>
      </c>
      <c r="B27" s="115"/>
      <c r="C27" s="115"/>
      <c r="D27" s="103" t="s">
        <v>90</v>
      </c>
      <c r="E27" s="43"/>
    </row>
    <row r="28" spans="1:49" ht="16" thickTop="1" x14ac:dyDescent="0.35">
      <c r="A28" s="116" t="s">
        <v>62</v>
      </c>
      <c r="B28" s="117"/>
      <c r="C28" s="118"/>
      <c r="D28" s="103"/>
      <c r="E28" s="43"/>
    </row>
    <row r="29" spans="1:49" ht="16" thickTop="1" x14ac:dyDescent="0.35">
      <c r="A29" s="6" t="s">
        <v>38</v>
      </c>
      <c r="B29" s="79"/>
      <c r="C29" s="15"/>
      <c r="D29" s="103"/>
      <c r="E29" s="43"/>
    </row>
    <row r="30" spans="1:49" ht="16" thickTop="1" x14ac:dyDescent="0.35">
      <c r="A30" s="5" t="s">
        <v>39</v>
      </c>
      <c r="B30" s="8" t="str">
        <f>IF(ISBLANK(B29), " ", EDATE(B29,48))</f>
        <v xml:space="preserve"> </v>
      </c>
      <c r="C30" s="16"/>
      <c r="D30" s="103"/>
      <c r="E30" s="43"/>
    </row>
    <row r="31" spans="1:49" ht="16" thickTop="1" x14ac:dyDescent="0.35">
      <c r="A31" s="5" t="s">
        <v>9</v>
      </c>
      <c r="B31" s="4">
        <f ca="1">TODAY()</f>
        <v>44207</v>
      </c>
      <c r="C31" s="16"/>
      <c r="D31" s="103"/>
      <c r="E31" s="43"/>
    </row>
    <row r="32" spans="1:49" ht="16" thickTop="1" x14ac:dyDescent="0.35">
      <c r="A32" s="5"/>
      <c r="B32" s="17" t="str">
        <f ca="1">IF(ISBLANK(B29)," ", IF(B30&gt;TODAY(),"Your scores are valid.", "Your scores have expired."))</f>
        <v xml:space="preserve"> </v>
      </c>
      <c r="C32" s="16"/>
      <c r="D32" s="103"/>
      <c r="E32" s="43"/>
    </row>
    <row r="33" spans="1:5" ht="16" thickTop="1" x14ac:dyDescent="0.35">
      <c r="A33" s="116" t="s">
        <v>63</v>
      </c>
      <c r="B33" s="117"/>
      <c r="C33" s="118"/>
      <c r="D33" s="103"/>
      <c r="E33" s="43"/>
    </row>
    <row r="34" spans="1:5" ht="16" thickTop="1" x14ac:dyDescent="0.35">
      <c r="A34" s="10" t="s">
        <v>40</v>
      </c>
      <c r="B34" s="78"/>
      <c r="C34" s="7" t="str">
        <f>IF(ISBLANK(B34), " ", IF(B34&gt;=201,"Scores are not within range.",IF(B34&gt;=165,"Student may register for ENG 101 or ENG 130.","GED Language Arts scores below 165 are not accepted for placement.  Student's next step is to complete the Accuplacer writing placement test.")))</f>
        <v xml:space="preserve"> </v>
      </c>
      <c r="D34" s="103"/>
      <c r="E34" s="43"/>
    </row>
    <row r="35" spans="1:5" ht="409.5" customHeight="1" thickTop="1" x14ac:dyDescent="0.65">
      <c r="A35" s="43"/>
      <c r="B35" s="43"/>
      <c r="C35" s="43"/>
      <c r="D35" s="90"/>
      <c r="E35" s="43"/>
    </row>
    <row r="36" spans="1:5" ht="21.5" thickTop="1" x14ac:dyDescent="0.5">
      <c r="A36" s="115" t="s">
        <v>18</v>
      </c>
      <c r="B36" s="115"/>
      <c r="C36" s="115"/>
      <c r="D36" s="103" t="s">
        <v>90</v>
      </c>
      <c r="E36" s="43"/>
    </row>
    <row r="37" spans="1:5" ht="16" thickTop="1" x14ac:dyDescent="0.35">
      <c r="A37" s="116" t="s">
        <v>62</v>
      </c>
      <c r="B37" s="117"/>
      <c r="C37" s="118"/>
      <c r="D37" s="103"/>
      <c r="E37" s="43"/>
    </row>
    <row r="38" spans="1:5" ht="16" thickTop="1" x14ac:dyDescent="0.35">
      <c r="A38" s="6" t="s">
        <v>52</v>
      </c>
      <c r="B38" s="79"/>
      <c r="C38" s="15"/>
      <c r="D38" s="103"/>
      <c r="E38" s="43"/>
    </row>
    <row r="39" spans="1:5" ht="16" thickTop="1" x14ac:dyDescent="0.35">
      <c r="A39" s="5" t="s">
        <v>53</v>
      </c>
      <c r="B39" s="8" t="str">
        <f>IF(ISBLANK(B38), " ", EDATE(B38,48))</f>
        <v xml:space="preserve"> </v>
      </c>
      <c r="C39" s="16"/>
      <c r="D39" s="103"/>
      <c r="E39" s="43"/>
    </row>
    <row r="40" spans="1:5" ht="16" thickTop="1" x14ac:dyDescent="0.35">
      <c r="A40" s="5" t="s">
        <v>9</v>
      </c>
      <c r="B40" s="4">
        <f ca="1">TODAY()</f>
        <v>44207</v>
      </c>
      <c r="C40" s="16"/>
      <c r="D40" s="103"/>
      <c r="E40" s="43"/>
    </row>
    <row r="41" spans="1:5" ht="16" thickTop="1" x14ac:dyDescent="0.35">
      <c r="A41" s="5"/>
      <c r="B41" s="17" t="str">
        <f ca="1">IF(ISBLANK(B38)," ", IF(B39&gt;TODAY(),"Your scores are valid.", "Your scores have expired."))</f>
        <v xml:space="preserve"> </v>
      </c>
      <c r="C41" s="16"/>
      <c r="D41" s="103"/>
      <c r="E41" s="43"/>
    </row>
    <row r="42" spans="1:5" ht="16" thickTop="1" x14ac:dyDescent="0.35">
      <c r="A42" s="116" t="s">
        <v>63</v>
      </c>
      <c r="B42" s="117"/>
      <c r="C42" s="118"/>
      <c r="D42" s="103"/>
      <c r="E42" s="43"/>
    </row>
    <row r="43" spans="1:5" ht="16" thickTop="1" x14ac:dyDescent="0.35">
      <c r="A43" s="10" t="s">
        <v>54</v>
      </c>
      <c r="B43" s="78"/>
      <c r="C43" s="7" t="str">
        <f>IF(ISBLANK(B43), " ", IF(B43&gt;=21,"Scores are not within range.",IF(B43&gt;=15,"Student may register for ENG 101 or ENG 130, if developmental reading prerequsites met.","HiSET Writing scores below 15 are not accepted for placement.  Student's next step is to complete the Accuplacer writing placement test.")))</f>
        <v xml:space="preserve"> </v>
      </c>
      <c r="D43" s="103"/>
      <c r="E43" s="43"/>
    </row>
    <row r="44" spans="1:5" ht="409.5" customHeight="1" thickTop="1" x14ac:dyDescent="0.65">
      <c r="A44" s="49"/>
      <c r="B44" s="49"/>
      <c r="C44" s="43"/>
      <c r="D44" s="90"/>
      <c r="E44" s="43"/>
    </row>
    <row r="45" spans="1:5" ht="21.5" thickTop="1" x14ac:dyDescent="0.5">
      <c r="A45" s="115" t="s">
        <v>85</v>
      </c>
      <c r="B45" s="115"/>
      <c r="C45" s="115"/>
      <c r="D45" s="103" t="s">
        <v>90</v>
      </c>
      <c r="E45" s="43"/>
    </row>
    <row r="46" spans="1:5" ht="16" thickTop="1" x14ac:dyDescent="0.35">
      <c r="A46" s="116" t="s">
        <v>62</v>
      </c>
      <c r="B46" s="117"/>
      <c r="C46" s="118"/>
      <c r="D46" s="103"/>
      <c r="E46" s="43"/>
    </row>
    <row r="47" spans="1:5" ht="16" thickTop="1" x14ac:dyDescent="0.35">
      <c r="A47" s="6" t="s">
        <v>102</v>
      </c>
      <c r="B47" s="79"/>
      <c r="C47" s="15"/>
      <c r="D47" s="103"/>
      <c r="E47" s="43"/>
    </row>
    <row r="48" spans="1:5" ht="16" thickTop="1" x14ac:dyDescent="0.35">
      <c r="A48" s="5" t="s">
        <v>117</v>
      </c>
      <c r="B48" s="8" t="str">
        <f>IF(ISBLANK(B47), " ", EDATE(B47,24))</f>
        <v xml:space="preserve"> </v>
      </c>
      <c r="C48" s="16"/>
      <c r="D48" s="103"/>
      <c r="E48" s="43"/>
    </row>
    <row r="49" spans="1:5" ht="16" thickTop="1" x14ac:dyDescent="0.35">
      <c r="A49" s="5" t="s">
        <v>9</v>
      </c>
      <c r="B49" s="4">
        <f ca="1">TODAY()</f>
        <v>44207</v>
      </c>
      <c r="C49" s="16"/>
      <c r="D49" s="103"/>
      <c r="E49" s="43"/>
    </row>
    <row r="50" spans="1:5" ht="16" thickTop="1" x14ac:dyDescent="0.35">
      <c r="A50" s="5"/>
      <c r="B50" s="17" t="str">
        <f ca="1">IF(ISBLANK(B47)," ", IF(B48&gt;TODAY(),"Your scores are valid.", "Your scores have expired."))</f>
        <v xml:space="preserve"> </v>
      </c>
      <c r="C50" s="16"/>
      <c r="D50" s="103"/>
      <c r="E50" s="43"/>
    </row>
    <row r="51" spans="1:5" ht="16" thickTop="1" x14ac:dyDescent="0.35">
      <c r="A51" s="116" t="s">
        <v>63</v>
      </c>
      <c r="B51" s="117"/>
      <c r="C51" s="118"/>
      <c r="D51" s="103"/>
      <c r="E51" s="43"/>
    </row>
    <row r="52" spans="1:5" ht="16" thickTop="1" x14ac:dyDescent="0.35">
      <c r="A52" s="10" t="s">
        <v>104</v>
      </c>
      <c r="B52" s="78"/>
      <c r="C52" s="7" t="str">
        <f>IF(ISBLANK(B52), " ", IF(B52&gt;=761,"Scores are not within range.",IF(B52&gt;=480,"Student may register for ENG 101 or ENG 130.","PSAT English scores below 480 are not accepted for placement.  Student's next step is to complete the Accuplacer writing placement test.")))</f>
        <v xml:space="preserve"> </v>
      </c>
      <c r="D52" s="103"/>
      <c r="E52" s="43"/>
    </row>
    <row r="53" spans="1:5" ht="409.5" customHeight="1" thickTop="1" x14ac:dyDescent="0.65">
      <c r="A53" s="49"/>
      <c r="B53" s="49"/>
      <c r="C53" s="43"/>
      <c r="D53" s="90"/>
      <c r="E53" s="43"/>
    </row>
    <row r="54" spans="1:5" ht="21.5" thickTop="1" x14ac:dyDescent="0.5">
      <c r="A54" s="115" t="s">
        <v>20</v>
      </c>
      <c r="B54" s="115"/>
      <c r="C54" s="115"/>
      <c r="D54" s="103" t="s">
        <v>90</v>
      </c>
      <c r="E54" s="43"/>
    </row>
    <row r="55" spans="1:5" ht="16" thickTop="1" x14ac:dyDescent="0.35">
      <c r="A55" s="116" t="s">
        <v>62</v>
      </c>
      <c r="B55" s="117"/>
      <c r="C55" s="118"/>
      <c r="D55" s="103"/>
      <c r="E55" s="43"/>
    </row>
    <row r="56" spans="1:5" ht="16" thickTop="1" x14ac:dyDescent="0.35">
      <c r="A56" s="3" t="s">
        <v>44</v>
      </c>
      <c r="B56" s="79"/>
      <c r="C56" s="3"/>
      <c r="D56" s="103"/>
      <c r="E56" s="43"/>
    </row>
    <row r="57" spans="1:5" ht="16" thickTop="1" x14ac:dyDescent="0.35">
      <c r="A57" s="5" t="s">
        <v>45</v>
      </c>
      <c r="B57" s="8" t="str">
        <f>IF(ISBLANK(B56), " ", EDATE(B56,48))</f>
        <v xml:space="preserve"> </v>
      </c>
      <c r="C57" s="3"/>
      <c r="D57" s="103"/>
    </row>
    <row r="58" spans="1:5" ht="16" thickTop="1" x14ac:dyDescent="0.35">
      <c r="A58" s="5" t="s">
        <v>9</v>
      </c>
      <c r="B58" s="4">
        <f ca="1">TODAY()</f>
        <v>44207</v>
      </c>
      <c r="C58" s="3"/>
      <c r="D58" s="103"/>
    </row>
    <row r="59" spans="1:5" ht="16" thickTop="1" x14ac:dyDescent="0.35">
      <c r="A59" s="3"/>
      <c r="B59" s="17" t="str">
        <f ca="1">IF(ISBLANK(B56)," ", IF(B57&gt;TODAY(),"Your scores are valid.", "Your scores have expired."))</f>
        <v xml:space="preserve"> </v>
      </c>
      <c r="C59" s="3"/>
      <c r="D59" s="103"/>
    </row>
    <row r="60" spans="1:5" ht="16" thickTop="1" x14ac:dyDescent="0.35">
      <c r="A60" s="116" t="s">
        <v>63</v>
      </c>
      <c r="B60" s="117"/>
      <c r="C60" s="118"/>
      <c r="D60" s="103"/>
    </row>
    <row r="61" spans="1:5" ht="16" thickTop="1" x14ac:dyDescent="0.35">
      <c r="A61" s="10" t="s">
        <v>100</v>
      </c>
      <c r="B61" s="78"/>
      <c r="C61" s="7" t="str">
        <f>IF(ISBLANK(B61), " ", IF(B61&gt;=801,"Scores are not within range.",IF(B61&gt;=480,"Student may register for ENG 101 or ENG 130.",IF(B61&gt;=460,"Student may register for ENG 021 and ENG 099.", "SAT Evidence-Based Reading and Writing scores below 460 are not accepted for placement.  Student's next step is to complete the Accuplacer writing placement test."))))</f>
        <v xml:space="preserve"> </v>
      </c>
      <c r="D61" s="103"/>
    </row>
    <row r="62" spans="1:5" ht="409.5" customHeight="1" thickTop="1" x14ac:dyDescent="0.65">
      <c r="A62" s="51"/>
      <c r="B62" s="52"/>
      <c r="C62" s="51"/>
      <c r="D62" s="90"/>
    </row>
    <row r="63" spans="1:5" ht="21.75" customHeight="1" x14ac:dyDescent="0.5">
      <c r="A63" s="115" t="s">
        <v>28</v>
      </c>
      <c r="B63" s="115"/>
      <c r="C63" s="115"/>
      <c r="D63" s="103" t="s">
        <v>90</v>
      </c>
    </row>
    <row r="64" spans="1:5" ht="16.5" customHeight="1" thickBot="1" x14ac:dyDescent="0.4">
      <c r="A64" s="116" t="s">
        <v>62</v>
      </c>
      <c r="B64" s="117"/>
      <c r="C64" s="118"/>
      <c r="D64" s="103"/>
    </row>
    <row r="65" spans="1:4" ht="16.5" customHeight="1" thickTop="1" thickBot="1" x14ac:dyDescent="0.4">
      <c r="A65" s="6" t="s">
        <v>55</v>
      </c>
      <c r="B65" s="79"/>
      <c r="C65" s="15"/>
      <c r="D65" s="103"/>
    </row>
    <row r="66" spans="1:4" ht="16.5" customHeight="1" thickTop="1" x14ac:dyDescent="0.35">
      <c r="A66" s="5" t="s">
        <v>56</v>
      </c>
      <c r="B66" s="8" t="str">
        <f>IF(ISBLANK(B65), " ", EDATE(B65,48))</f>
        <v xml:space="preserve"> </v>
      </c>
      <c r="C66" s="16"/>
      <c r="D66" s="103"/>
    </row>
    <row r="67" spans="1:4" ht="16.5" customHeight="1" x14ac:dyDescent="0.35">
      <c r="A67" s="5" t="s">
        <v>9</v>
      </c>
      <c r="B67" s="4">
        <f ca="1">TODAY()</f>
        <v>44207</v>
      </c>
      <c r="C67" s="16"/>
      <c r="D67" s="103"/>
    </row>
    <row r="68" spans="1:4" ht="16.5" customHeight="1" x14ac:dyDescent="0.35">
      <c r="A68" s="5"/>
      <c r="B68" s="17" t="str">
        <f ca="1">IF(ISBLANK(B65)," ", IF(B66&gt;TODAY(),"Your scores are valid.", "Your scores have expired."))</f>
        <v xml:space="preserve"> </v>
      </c>
      <c r="C68" s="16"/>
      <c r="D68" s="103"/>
    </row>
    <row r="69" spans="1:4" ht="16.5" customHeight="1" thickBot="1" x14ac:dyDescent="0.4">
      <c r="A69" s="116" t="s">
        <v>63</v>
      </c>
      <c r="B69" s="117"/>
      <c r="C69" s="118"/>
      <c r="D69" s="103"/>
    </row>
    <row r="70" spans="1:4" ht="16.5" customHeight="1" thickTop="1" thickBot="1" x14ac:dyDescent="0.4">
      <c r="A70" s="12" t="s">
        <v>65</v>
      </c>
      <c r="B70" s="80"/>
      <c r="C70" s="13" t="str">
        <f>IF(ISBLANK(B70)," ",IF(B70&gt;=801,"Scores are not within range.","Please enter your TASC Essay Score, as both scores are necessary to determine placement."))</f>
        <v xml:space="preserve"> </v>
      </c>
      <c r="D70" s="103"/>
    </row>
    <row r="71" spans="1:4" ht="68.25" customHeight="1" thickTop="1" thickBot="1" x14ac:dyDescent="0.4">
      <c r="A71" s="3" t="s">
        <v>57</v>
      </c>
      <c r="B71" s="78"/>
      <c r="C71" s="7" t="str">
        <f>IF(ISBLANK(B71)," ",IF(B71&gt;=9,"Scores are not within range.",IF(AND(B71&gt;=6,B70&gt;=560),"Student may register for ENG 101 or ENG 130, if developmental reading prerequsites met.","Student must have TASC Language Arts Writing Score of 560 AND TASC Essay Score of 6 to place into ENG 101 or ENG 130.  Students who score below this level in one or both of these tests should next complete the Accuplacer writing placement test.")))</f>
        <v xml:space="preserve"> </v>
      </c>
      <c r="D71" s="103"/>
    </row>
    <row r="72" spans="1:4" s="41" customFormat="1" ht="29" thickTop="1" x14ac:dyDescent="0.65">
      <c r="A72" s="43"/>
      <c r="B72" s="43"/>
      <c r="C72" s="43"/>
      <c r="D72" s="90"/>
    </row>
    <row r="73" spans="1:4" s="41" customFormat="1" x14ac:dyDescent="0.65">
      <c r="A73" s="43"/>
      <c r="B73" s="43"/>
      <c r="C73" s="43"/>
      <c r="D73" s="90"/>
    </row>
    <row r="74" spans="1:4" s="41" customFormat="1" x14ac:dyDescent="0.65">
      <c r="A74" s="43"/>
      <c r="B74" s="43"/>
      <c r="C74" s="43"/>
      <c r="D74" s="90"/>
    </row>
    <row r="75" spans="1:4" s="41" customFormat="1" x14ac:dyDescent="0.65">
      <c r="D75" s="90"/>
    </row>
    <row r="76" spans="1:4" s="41" customFormat="1" x14ac:dyDescent="0.65">
      <c r="D76" s="90"/>
    </row>
    <row r="77" spans="1:4" s="41" customFormat="1" x14ac:dyDescent="0.65">
      <c r="D77" s="90"/>
    </row>
    <row r="78" spans="1:4" s="41" customFormat="1" x14ac:dyDescent="0.65">
      <c r="D78" s="90"/>
    </row>
    <row r="79" spans="1:4" s="41" customFormat="1" x14ac:dyDescent="0.65">
      <c r="D79" s="90"/>
    </row>
    <row r="80" spans="1:4" s="41" customFormat="1" x14ac:dyDescent="0.65">
      <c r="D80" s="90"/>
    </row>
    <row r="81" spans="4:4" s="41" customFormat="1" x14ac:dyDescent="0.65">
      <c r="D81" s="90"/>
    </row>
    <row r="82" spans="4:4" s="41" customFormat="1" x14ac:dyDescent="0.65">
      <c r="D82" s="90"/>
    </row>
    <row r="83" spans="4:4" s="41" customFormat="1" x14ac:dyDescent="0.65">
      <c r="D83" s="90"/>
    </row>
    <row r="84" spans="4:4" s="41" customFormat="1" x14ac:dyDescent="0.65">
      <c r="D84" s="90"/>
    </row>
    <row r="85" spans="4:4" s="41" customFormat="1" x14ac:dyDescent="0.65">
      <c r="D85" s="90"/>
    </row>
    <row r="86" spans="4:4" s="41" customFormat="1" x14ac:dyDescent="0.65">
      <c r="D86" s="90"/>
    </row>
    <row r="87" spans="4:4" s="41" customFormat="1" x14ac:dyDescent="0.65">
      <c r="D87" s="90"/>
    </row>
    <row r="88" spans="4:4" s="41" customFormat="1" x14ac:dyDescent="0.65">
      <c r="D88" s="90"/>
    </row>
    <row r="89" spans="4:4" s="41" customFormat="1" x14ac:dyDescent="0.65">
      <c r="D89" s="90"/>
    </row>
    <row r="90" spans="4:4" s="41" customFormat="1" x14ac:dyDescent="0.65">
      <c r="D90" s="90"/>
    </row>
    <row r="91" spans="4:4" s="41" customFormat="1" x14ac:dyDescent="0.65">
      <c r="D91" s="90"/>
    </row>
    <row r="92" spans="4:4" s="41" customFormat="1" x14ac:dyDescent="0.65">
      <c r="D92" s="90"/>
    </row>
    <row r="93" spans="4:4" s="41" customFormat="1" x14ac:dyDescent="0.65">
      <c r="D93" s="90"/>
    </row>
    <row r="94" spans="4:4" s="41" customFormat="1" x14ac:dyDescent="0.65">
      <c r="D94" s="90"/>
    </row>
    <row r="95" spans="4:4" s="41" customFormat="1" x14ac:dyDescent="0.65">
      <c r="D95" s="90"/>
    </row>
    <row r="96" spans="4:4" s="41" customFormat="1" x14ac:dyDescent="0.65">
      <c r="D96" s="90"/>
    </row>
    <row r="97" spans="4:4" s="41" customFormat="1" x14ac:dyDescent="0.65">
      <c r="D97" s="90"/>
    </row>
    <row r="98" spans="4:4" s="41" customFormat="1" x14ac:dyDescent="0.65">
      <c r="D98" s="90"/>
    </row>
    <row r="99" spans="4:4" s="41" customFormat="1" x14ac:dyDescent="0.65">
      <c r="D99" s="90"/>
    </row>
    <row r="100" spans="4:4" s="41" customFormat="1" x14ac:dyDescent="0.65">
      <c r="D100" s="90"/>
    </row>
    <row r="101" spans="4:4" s="41" customFormat="1" x14ac:dyDescent="0.65">
      <c r="D101" s="90"/>
    </row>
    <row r="102" spans="4:4" s="41" customFormat="1" x14ac:dyDescent="0.65">
      <c r="D102" s="90"/>
    </row>
    <row r="103" spans="4:4" s="41" customFormat="1" x14ac:dyDescent="0.65">
      <c r="D103" s="90"/>
    </row>
    <row r="104" spans="4:4" s="41" customFormat="1" x14ac:dyDescent="0.65">
      <c r="D104" s="90"/>
    </row>
    <row r="105" spans="4:4" s="41" customFormat="1" x14ac:dyDescent="0.65">
      <c r="D105" s="90"/>
    </row>
    <row r="106" spans="4:4" s="41" customFormat="1" x14ac:dyDescent="0.65">
      <c r="D106" s="90"/>
    </row>
    <row r="107" spans="4:4" s="41" customFormat="1" x14ac:dyDescent="0.65">
      <c r="D107" s="90"/>
    </row>
    <row r="108" spans="4:4" s="41" customFormat="1" x14ac:dyDescent="0.65">
      <c r="D108" s="90"/>
    </row>
    <row r="109" spans="4:4" s="41" customFormat="1" x14ac:dyDescent="0.65">
      <c r="D109" s="90"/>
    </row>
    <row r="110" spans="4:4" s="41" customFormat="1" x14ac:dyDescent="0.65">
      <c r="D110" s="90"/>
    </row>
    <row r="111" spans="4:4" s="41" customFormat="1" x14ac:dyDescent="0.65">
      <c r="D111" s="90"/>
    </row>
    <row r="112" spans="4:4" s="41" customFormat="1" x14ac:dyDescent="0.65">
      <c r="D112" s="90"/>
    </row>
    <row r="113" spans="4:4" s="41" customFormat="1" x14ac:dyDescent="0.65">
      <c r="D113" s="90"/>
    </row>
    <row r="114" spans="4:4" s="41" customFormat="1" x14ac:dyDescent="0.65">
      <c r="D114" s="90"/>
    </row>
    <row r="115" spans="4:4" s="41" customFormat="1" x14ac:dyDescent="0.65">
      <c r="D115" s="90"/>
    </row>
    <row r="116" spans="4:4" s="41" customFormat="1" x14ac:dyDescent="0.65">
      <c r="D116" s="90"/>
    </row>
    <row r="117" spans="4:4" s="41" customFormat="1" x14ac:dyDescent="0.65">
      <c r="D117" s="90"/>
    </row>
    <row r="118" spans="4:4" s="41" customFormat="1" x14ac:dyDescent="0.65">
      <c r="D118" s="90"/>
    </row>
    <row r="119" spans="4:4" s="41" customFormat="1" x14ac:dyDescent="0.65">
      <c r="D119" s="90"/>
    </row>
    <row r="120" spans="4:4" s="41" customFormat="1" x14ac:dyDescent="0.65">
      <c r="D120" s="90"/>
    </row>
    <row r="121" spans="4:4" s="41" customFormat="1" x14ac:dyDescent="0.65">
      <c r="D121" s="90"/>
    </row>
    <row r="122" spans="4:4" s="41" customFormat="1" x14ac:dyDescent="0.65">
      <c r="D122" s="90"/>
    </row>
    <row r="123" spans="4:4" s="41" customFormat="1" x14ac:dyDescent="0.65">
      <c r="D123" s="90"/>
    </row>
    <row r="124" spans="4:4" s="41" customFormat="1" x14ac:dyDescent="0.65">
      <c r="D124" s="90"/>
    </row>
    <row r="125" spans="4:4" s="41" customFormat="1" x14ac:dyDescent="0.65">
      <c r="D125" s="90"/>
    </row>
    <row r="126" spans="4:4" s="41" customFormat="1" x14ac:dyDescent="0.65">
      <c r="D126" s="90"/>
    </row>
    <row r="127" spans="4:4" s="41" customFormat="1" x14ac:dyDescent="0.65">
      <c r="D127" s="90"/>
    </row>
    <row r="128" spans="4:4" s="41" customFormat="1" x14ac:dyDescent="0.65">
      <c r="D128" s="90"/>
    </row>
    <row r="129" spans="4:4" s="41" customFormat="1" x14ac:dyDescent="0.65">
      <c r="D129" s="90"/>
    </row>
    <row r="130" spans="4:4" s="41" customFormat="1" x14ac:dyDescent="0.65">
      <c r="D130" s="90"/>
    </row>
    <row r="131" spans="4:4" s="41" customFormat="1" x14ac:dyDescent="0.65">
      <c r="D131" s="90"/>
    </row>
    <row r="132" spans="4:4" s="41" customFormat="1" x14ac:dyDescent="0.65">
      <c r="D132" s="90"/>
    </row>
    <row r="133" spans="4:4" s="41" customFormat="1" x14ac:dyDescent="0.65">
      <c r="D133" s="90"/>
    </row>
    <row r="134" spans="4:4" s="41" customFormat="1" x14ac:dyDescent="0.65">
      <c r="D134" s="90"/>
    </row>
    <row r="135" spans="4:4" s="41" customFormat="1" x14ac:dyDescent="0.65">
      <c r="D135" s="90"/>
    </row>
    <row r="136" spans="4:4" s="41" customFormat="1" x14ac:dyDescent="0.65">
      <c r="D136" s="90"/>
    </row>
    <row r="137" spans="4:4" s="41" customFormat="1" x14ac:dyDescent="0.65">
      <c r="D137" s="90"/>
    </row>
    <row r="138" spans="4:4" s="41" customFormat="1" x14ac:dyDescent="0.65">
      <c r="D138" s="90"/>
    </row>
    <row r="139" spans="4:4" s="41" customFormat="1" x14ac:dyDescent="0.65">
      <c r="D139" s="90"/>
    </row>
    <row r="140" spans="4:4" s="41" customFormat="1" x14ac:dyDescent="0.65">
      <c r="D140" s="90"/>
    </row>
    <row r="141" spans="4:4" s="41" customFormat="1" x14ac:dyDescent="0.65">
      <c r="D141" s="90"/>
    </row>
    <row r="142" spans="4:4" s="41" customFormat="1" x14ac:dyDescent="0.65">
      <c r="D142" s="90"/>
    </row>
    <row r="143" spans="4:4" s="41" customFormat="1" x14ac:dyDescent="0.65">
      <c r="D143" s="90"/>
    </row>
    <row r="144" spans="4:4" s="41" customFormat="1" x14ac:dyDescent="0.65">
      <c r="D144" s="90"/>
    </row>
    <row r="145" spans="4:4" s="41" customFormat="1" x14ac:dyDescent="0.65">
      <c r="D145" s="90"/>
    </row>
    <row r="146" spans="4:4" s="41" customFormat="1" x14ac:dyDescent="0.65">
      <c r="D146" s="90"/>
    </row>
    <row r="147" spans="4:4" s="41" customFormat="1" x14ac:dyDescent="0.65">
      <c r="D147" s="90"/>
    </row>
    <row r="148" spans="4:4" s="41" customFormat="1" x14ac:dyDescent="0.65">
      <c r="D148" s="90"/>
    </row>
    <row r="149" spans="4:4" s="41" customFormat="1" x14ac:dyDescent="0.65">
      <c r="D149" s="90"/>
    </row>
    <row r="150" spans="4:4" s="41" customFormat="1" x14ac:dyDescent="0.65">
      <c r="D150" s="90"/>
    </row>
    <row r="151" spans="4:4" s="41" customFormat="1" x14ac:dyDescent="0.65">
      <c r="D151" s="90"/>
    </row>
    <row r="152" spans="4:4" s="41" customFormat="1" x14ac:dyDescent="0.65">
      <c r="D152" s="90"/>
    </row>
    <row r="153" spans="4:4" s="41" customFormat="1" x14ac:dyDescent="0.65">
      <c r="D153" s="90"/>
    </row>
    <row r="154" spans="4:4" s="41" customFormat="1" x14ac:dyDescent="0.65">
      <c r="D154" s="90"/>
    </row>
    <row r="155" spans="4:4" s="41" customFormat="1" x14ac:dyDescent="0.65">
      <c r="D155" s="90"/>
    </row>
    <row r="156" spans="4:4" s="41" customFormat="1" x14ac:dyDescent="0.65">
      <c r="D156" s="90"/>
    </row>
    <row r="157" spans="4:4" s="41" customFormat="1" x14ac:dyDescent="0.65">
      <c r="D157" s="90"/>
    </row>
    <row r="158" spans="4:4" s="41" customFormat="1" x14ac:dyDescent="0.65">
      <c r="D158" s="90"/>
    </row>
    <row r="159" spans="4:4" s="41" customFormat="1" x14ac:dyDescent="0.65">
      <c r="D159" s="90"/>
    </row>
    <row r="160" spans="4:4" s="41" customFormat="1" x14ac:dyDescent="0.65">
      <c r="D160" s="90"/>
    </row>
    <row r="161" spans="4:4" s="41" customFormat="1" x14ac:dyDescent="0.65">
      <c r="D161" s="90"/>
    </row>
    <row r="162" spans="4:4" s="41" customFormat="1" x14ac:dyDescent="0.65">
      <c r="D162" s="90"/>
    </row>
    <row r="163" spans="4:4" s="41" customFormat="1" x14ac:dyDescent="0.65">
      <c r="D163" s="90"/>
    </row>
    <row r="164" spans="4:4" s="41" customFormat="1" x14ac:dyDescent="0.65">
      <c r="D164" s="90"/>
    </row>
    <row r="165" spans="4:4" s="41" customFormat="1" x14ac:dyDescent="0.65">
      <c r="D165" s="90"/>
    </row>
    <row r="166" spans="4:4" s="41" customFormat="1" x14ac:dyDescent="0.65">
      <c r="D166" s="90"/>
    </row>
    <row r="167" spans="4:4" s="41" customFormat="1" x14ac:dyDescent="0.65">
      <c r="D167" s="90"/>
    </row>
    <row r="168" spans="4:4" s="41" customFormat="1" x14ac:dyDescent="0.65">
      <c r="D168" s="90"/>
    </row>
    <row r="169" spans="4:4" s="41" customFormat="1" x14ac:dyDescent="0.65">
      <c r="D169" s="90"/>
    </row>
    <row r="170" spans="4:4" s="41" customFormat="1" x14ac:dyDescent="0.65">
      <c r="D170" s="90"/>
    </row>
    <row r="171" spans="4:4" s="41" customFormat="1" x14ac:dyDescent="0.65">
      <c r="D171" s="90"/>
    </row>
    <row r="172" spans="4:4" s="41" customFormat="1" x14ac:dyDescent="0.65">
      <c r="D172" s="90"/>
    </row>
    <row r="173" spans="4:4" s="41" customFormat="1" x14ac:dyDescent="0.65">
      <c r="D173" s="90"/>
    </row>
    <row r="174" spans="4:4" s="41" customFormat="1" x14ac:dyDescent="0.65">
      <c r="D174" s="90"/>
    </row>
    <row r="175" spans="4:4" s="41" customFormat="1" x14ac:dyDescent="0.65">
      <c r="D175" s="90"/>
    </row>
    <row r="176" spans="4:4" s="41" customFormat="1" x14ac:dyDescent="0.65">
      <c r="D176" s="90"/>
    </row>
    <row r="177" spans="4:4" s="41" customFormat="1" x14ac:dyDescent="0.65">
      <c r="D177" s="90"/>
    </row>
    <row r="178" spans="4:4" s="41" customFormat="1" x14ac:dyDescent="0.65">
      <c r="D178" s="90"/>
    </row>
    <row r="179" spans="4:4" s="41" customFormat="1" x14ac:dyDescent="0.65">
      <c r="D179" s="90"/>
    </row>
    <row r="180" spans="4:4" s="41" customFormat="1" x14ac:dyDescent="0.65">
      <c r="D180" s="90"/>
    </row>
    <row r="181" spans="4:4" s="41" customFormat="1" x14ac:dyDescent="0.65">
      <c r="D181" s="90"/>
    </row>
    <row r="182" spans="4:4" s="41" customFormat="1" x14ac:dyDescent="0.65">
      <c r="D182" s="90"/>
    </row>
    <row r="183" spans="4:4" s="41" customFormat="1" x14ac:dyDescent="0.65">
      <c r="D183" s="90"/>
    </row>
    <row r="184" spans="4:4" s="41" customFormat="1" x14ac:dyDescent="0.65">
      <c r="D184" s="90"/>
    </row>
    <row r="185" spans="4:4" s="41" customFormat="1" x14ac:dyDescent="0.65">
      <c r="D185" s="90"/>
    </row>
    <row r="186" spans="4:4" s="41" customFormat="1" x14ac:dyDescent="0.65">
      <c r="D186" s="90"/>
    </row>
    <row r="187" spans="4:4" s="41" customFormat="1" x14ac:dyDescent="0.65">
      <c r="D187" s="90"/>
    </row>
    <row r="188" spans="4:4" s="41" customFormat="1" x14ac:dyDescent="0.65">
      <c r="D188" s="90"/>
    </row>
    <row r="189" spans="4:4" s="41" customFormat="1" x14ac:dyDescent="0.65">
      <c r="D189" s="90"/>
    </row>
    <row r="190" spans="4:4" s="41" customFormat="1" x14ac:dyDescent="0.65">
      <c r="D190" s="90"/>
    </row>
    <row r="191" spans="4:4" s="41" customFormat="1" x14ac:dyDescent="0.65">
      <c r="D191" s="90"/>
    </row>
    <row r="192" spans="4:4" s="41" customFormat="1" x14ac:dyDescent="0.65">
      <c r="D192" s="90"/>
    </row>
    <row r="193" spans="4:4" s="41" customFormat="1" x14ac:dyDescent="0.65">
      <c r="D193" s="90"/>
    </row>
    <row r="194" spans="4:4" s="41" customFormat="1" x14ac:dyDescent="0.65">
      <c r="D194" s="90"/>
    </row>
    <row r="195" spans="4:4" s="41" customFormat="1" x14ac:dyDescent="0.65">
      <c r="D195" s="90"/>
    </row>
    <row r="196" spans="4:4" s="41" customFormat="1" x14ac:dyDescent="0.65">
      <c r="D196" s="90"/>
    </row>
    <row r="197" spans="4:4" s="41" customFormat="1" x14ac:dyDescent="0.65">
      <c r="D197" s="90"/>
    </row>
    <row r="198" spans="4:4" s="41" customFormat="1" x14ac:dyDescent="0.65">
      <c r="D198" s="90"/>
    </row>
    <row r="199" spans="4:4" s="41" customFormat="1" x14ac:dyDescent="0.65">
      <c r="D199" s="90"/>
    </row>
    <row r="200" spans="4:4" s="41" customFormat="1" x14ac:dyDescent="0.65">
      <c r="D200" s="90"/>
    </row>
    <row r="201" spans="4:4" s="41" customFormat="1" x14ac:dyDescent="0.65">
      <c r="D201" s="90"/>
    </row>
    <row r="202" spans="4:4" s="41" customFormat="1" x14ac:dyDescent="0.65">
      <c r="D202" s="90"/>
    </row>
    <row r="203" spans="4:4" s="41" customFormat="1" x14ac:dyDescent="0.65">
      <c r="D203" s="90"/>
    </row>
    <row r="204" spans="4:4" s="41" customFormat="1" x14ac:dyDescent="0.65">
      <c r="D204" s="90"/>
    </row>
    <row r="205" spans="4:4" s="41" customFormat="1" x14ac:dyDescent="0.65">
      <c r="D205" s="90"/>
    </row>
    <row r="206" spans="4:4" s="41" customFormat="1" x14ac:dyDescent="0.65">
      <c r="D206" s="90"/>
    </row>
    <row r="207" spans="4:4" s="41" customFormat="1" x14ac:dyDescent="0.65">
      <c r="D207" s="90"/>
    </row>
    <row r="208" spans="4:4" s="41" customFormat="1" x14ac:dyDescent="0.65">
      <c r="D208" s="90"/>
    </row>
    <row r="209" spans="4:4" s="41" customFormat="1" x14ac:dyDescent="0.65">
      <c r="D209" s="90"/>
    </row>
    <row r="210" spans="4:4" s="41" customFormat="1" x14ac:dyDescent="0.65">
      <c r="D210" s="90"/>
    </row>
    <row r="211" spans="4:4" s="41" customFormat="1" x14ac:dyDescent="0.65">
      <c r="D211" s="90"/>
    </row>
    <row r="212" spans="4:4" s="41" customFormat="1" x14ac:dyDescent="0.65">
      <c r="D212" s="90"/>
    </row>
    <row r="213" spans="4:4" s="41" customFormat="1" x14ac:dyDescent="0.65">
      <c r="D213" s="90"/>
    </row>
    <row r="214" spans="4:4" s="41" customFormat="1" x14ac:dyDescent="0.65">
      <c r="D214" s="90"/>
    </row>
    <row r="215" spans="4:4" s="41" customFormat="1" x14ac:dyDescent="0.65">
      <c r="D215" s="90"/>
    </row>
    <row r="216" spans="4:4" s="41" customFormat="1" x14ac:dyDescent="0.65">
      <c r="D216" s="90"/>
    </row>
    <row r="217" spans="4:4" s="41" customFormat="1" x14ac:dyDescent="0.65">
      <c r="D217" s="90"/>
    </row>
    <row r="218" spans="4:4" s="41" customFormat="1" x14ac:dyDescent="0.65">
      <c r="D218" s="90"/>
    </row>
    <row r="219" spans="4:4" s="41" customFormat="1" x14ac:dyDescent="0.65">
      <c r="D219" s="90"/>
    </row>
    <row r="220" spans="4:4" s="41" customFormat="1" x14ac:dyDescent="0.65">
      <c r="D220" s="90"/>
    </row>
    <row r="221" spans="4:4" s="41" customFormat="1" x14ac:dyDescent="0.65">
      <c r="D221" s="90"/>
    </row>
    <row r="222" spans="4:4" s="41" customFormat="1" x14ac:dyDescent="0.65">
      <c r="D222" s="90"/>
    </row>
    <row r="223" spans="4:4" s="41" customFormat="1" x14ac:dyDescent="0.65">
      <c r="D223" s="90"/>
    </row>
    <row r="224" spans="4:4" s="41" customFormat="1" x14ac:dyDescent="0.65">
      <c r="D224" s="90"/>
    </row>
    <row r="225" spans="4:4" s="41" customFormat="1" x14ac:dyDescent="0.65">
      <c r="D225" s="90"/>
    </row>
    <row r="226" spans="4:4" s="41" customFormat="1" x14ac:dyDescent="0.65">
      <c r="D226" s="90"/>
    </row>
    <row r="227" spans="4:4" s="41" customFormat="1" x14ac:dyDescent="0.65">
      <c r="D227" s="90"/>
    </row>
    <row r="228" spans="4:4" s="41" customFormat="1" x14ac:dyDescent="0.65">
      <c r="D228" s="90"/>
    </row>
    <row r="229" spans="4:4" s="41" customFormat="1" x14ac:dyDescent="0.65">
      <c r="D229" s="90"/>
    </row>
    <row r="230" spans="4:4" s="41" customFormat="1" x14ac:dyDescent="0.65">
      <c r="D230" s="90"/>
    </row>
    <row r="231" spans="4:4" s="41" customFormat="1" x14ac:dyDescent="0.65">
      <c r="D231" s="90"/>
    </row>
    <row r="232" spans="4:4" s="41" customFormat="1" x14ac:dyDescent="0.65">
      <c r="D232" s="90"/>
    </row>
    <row r="233" spans="4:4" s="41" customFormat="1" x14ac:dyDescent="0.65">
      <c r="D233" s="90"/>
    </row>
    <row r="234" spans="4:4" s="41" customFormat="1" x14ac:dyDescent="0.65">
      <c r="D234" s="90"/>
    </row>
    <row r="235" spans="4:4" s="41" customFormat="1" x14ac:dyDescent="0.65">
      <c r="D235" s="90"/>
    </row>
    <row r="236" spans="4:4" s="41" customFormat="1" x14ac:dyDescent="0.65">
      <c r="D236" s="90"/>
    </row>
    <row r="237" spans="4:4" s="41" customFormat="1" x14ac:dyDescent="0.65">
      <c r="D237" s="90"/>
    </row>
    <row r="238" spans="4:4" s="41" customFormat="1" x14ac:dyDescent="0.65">
      <c r="D238" s="90"/>
    </row>
    <row r="239" spans="4:4" s="41" customFormat="1" x14ac:dyDescent="0.65">
      <c r="D239" s="90"/>
    </row>
    <row r="240" spans="4:4" s="41" customFormat="1" x14ac:dyDescent="0.65">
      <c r="D240" s="90"/>
    </row>
    <row r="241" spans="4:4" s="41" customFormat="1" x14ac:dyDescent="0.65">
      <c r="D241" s="90"/>
    </row>
    <row r="242" spans="4:4" s="41" customFormat="1" x14ac:dyDescent="0.65">
      <c r="D242" s="90"/>
    </row>
    <row r="243" spans="4:4" s="41" customFormat="1" x14ac:dyDescent="0.65">
      <c r="D243" s="90"/>
    </row>
    <row r="244" spans="4:4" s="41" customFormat="1" x14ac:dyDescent="0.65">
      <c r="D244" s="90"/>
    </row>
    <row r="245" spans="4:4" s="41" customFormat="1" x14ac:dyDescent="0.65">
      <c r="D245" s="90"/>
    </row>
    <row r="246" spans="4:4" s="41" customFormat="1" x14ac:dyDescent="0.65">
      <c r="D246" s="90"/>
    </row>
    <row r="247" spans="4:4" s="41" customFormat="1" x14ac:dyDescent="0.65">
      <c r="D247" s="90"/>
    </row>
    <row r="248" spans="4:4" s="41" customFormat="1" x14ac:dyDescent="0.65">
      <c r="D248" s="90"/>
    </row>
    <row r="249" spans="4:4" s="41" customFormat="1" x14ac:dyDescent="0.65">
      <c r="D249" s="90"/>
    </row>
    <row r="250" spans="4:4" s="41" customFormat="1" x14ac:dyDescent="0.65">
      <c r="D250" s="90"/>
    </row>
    <row r="251" spans="4:4" s="41" customFormat="1" x14ac:dyDescent="0.65">
      <c r="D251" s="90"/>
    </row>
    <row r="252" spans="4:4" s="41" customFormat="1" x14ac:dyDescent="0.65">
      <c r="D252" s="90"/>
    </row>
    <row r="253" spans="4:4" s="41" customFormat="1" x14ac:dyDescent="0.65">
      <c r="D253" s="90"/>
    </row>
    <row r="254" spans="4:4" s="41" customFormat="1" x14ac:dyDescent="0.65">
      <c r="D254" s="90"/>
    </row>
    <row r="255" spans="4:4" s="41" customFormat="1" x14ac:dyDescent="0.65">
      <c r="D255" s="90"/>
    </row>
    <row r="256" spans="4:4" s="41" customFormat="1" x14ac:dyDescent="0.65">
      <c r="D256" s="90"/>
    </row>
    <row r="257" spans="4:4" s="41" customFormat="1" x14ac:dyDescent="0.65">
      <c r="D257" s="90"/>
    </row>
    <row r="258" spans="4:4" s="41" customFormat="1" x14ac:dyDescent="0.65">
      <c r="D258" s="90"/>
    </row>
    <row r="259" spans="4:4" s="41" customFormat="1" x14ac:dyDescent="0.65">
      <c r="D259" s="90"/>
    </row>
    <row r="260" spans="4:4" s="41" customFormat="1" x14ac:dyDescent="0.65">
      <c r="D260" s="90"/>
    </row>
    <row r="261" spans="4:4" s="41" customFormat="1" x14ac:dyDescent="0.65">
      <c r="D261" s="90"/>
    </row>
    <row r="262" spans="4:4" s="41" customFormat="1" x14ac:dyDescent="0.65">
      <c r="D262" s="90"/>
    </row>
    <row r="263" spans="4:4" s="41" customFormat="1" x14ac:dyDescent="0.65">
      <c r="D263" s="90"/>
    </row>
    <row r="264" spans="4:4" s="41" customFormat="1" x14ac:dyDescent="0.65">
      <c r="D264" s="90"/>
    </row>
    <row r="265" spans="4:4" s="41" customFormat="1" x14ac:dyDescent="0.65">
      <c r="D265" s="90"/>
    </row>
    <row r="266" spans="4:4" s="41" customFormat="1" x14ac:dyDescent="0.65">
      <c r="D266" s="90"/>
    </row>
    <row r="267" spans="4:4" s="41" customFormat="1" x14ac:dyDescent="0.65">
      <c r="D267" s="90"/>
    </row>
    <row r="268" spans="4:4" s="41" customFormat="1" x14ac:dyDescent="0.65">
      <c r="D268" s="90"/>
    </row>
    <row r="269" spans="4:4" s="41" customFormat="1" x14ac:dyDescent="0.65">
      <c r="D269" s="90"/>
    </row>
    <row r="270" spans="4:4" s="41" customFormat="1" x14ac:dyDescent="0.65">
      <c r="D270" s="90"/>
    </row>
    <row r="271" spans="4:4" s="41" customFormat="1" x14ac:dyDescent="0.65">
      <c r="D271" s="90"/>
    </row>
    <row r="272" spans="4:4" s="41" customFormat="1" x14ac:dyDescent="0.65">
      <c r="D272" s="90"/>
    </row>
    <row r="273" spans="4:4" s="41" customFormat="1" x14ac:dyDescent="0.65">
      <c r="D273" s="90"/>
    </row>
    <row r="274" spans="4:4" s="41" customFormat="1" x14ac:dyDescent="0.65">
      <c r="D274" s="90"/>
    </row>
    <row r="275" spans="4:4" s="41" customFormat="1" x14ac:dyDescent="0.65">
      <c r="D275" s="90"/>
    </row>
    <row r="276" spans="4:4" s="41" customFormat="1" x14ac:dyDescent="0.65">
      <c r="D276" s="90"/>
    </row>
    <row r="277" spans="4:4" s="41" customFormat="1" x14ac:dyDescent="0.65">
      <c r="D277" s="90"/>
    </row>
    <row r="278" spans="4:4" s="41" customFormat="1" x14ac:dyDescent="0.65">
      <c r="D278" s="90"/>
    </row>
    <row r="279" spans="4:4" s="41" customFormat="1" x14ac:dyDescent="0.65">
      <c r="D279" s="90"/>
    </row>
    <row r="280" spans="4:4" s="41" customFormat="1" x14ac:dyDescent="0.65">
      <c r="D280" s="90"/>
    </row>
    <row r="281" spans="4:4" s="41" customFormat="1" x14ac:dyDescent="0.65">
      <c r="D281" s="90"/>
    </row>
    <row r="282" spans="4:4" s="41" customFormat="1" x14ac:dyDescent="0.65">
      <c r="D282" s="90"/>
    </row>
    <row r="283" spans="4:4" s="41" customFormat="1" x14ac:dyDescent="0.65">
      <c r="D283" s="90"/>
    </row>
    <row r="284" spans="4:4" s="41" customFormat="1" x14ac:dyDescent="0.65">
      <c r="D284" s="90"/>
    </row>
    <row r="285" spans="4:4" s="41" customFormat="1" x14ac:dyDescent="0.65">
      <c r="D285" s="90"/>
    </row>
    <row r="286" spans="4:4" s="41" customFormat="1" x14ac:dyDescent="0.65">
      <c r="D286" s="90"/>
    </row>
    <row r="287" spans="4:4" s="41" customFormat="1" x14ac:dyDescent="0.65">
      <c r="D287" s="90"/>
    </row>
    <row r="288" spans="4:4" s="41" customFormat="1" x14ac:dyDescent="0.65">
      <c r="D288" s="90"/>
    </row>
    <row r="289" spans="4:4" s="41" customFormat="1" x14ac:dyDescent="0.65">
      <c r="D289" s="90"/>
    </row>
    <row r="290" spans="4:4" s="41" customFormat="1" x14ac:dyDescent="0.65">
      <c r="D290" s="90"/>
    </row>
    <row r="291" spans="4:4" s="41" customFormat="1" x14ac:dyDescent="0.65">
      <c r="D291" s="90"/>
    </row>
    <row r="292" spans="4:4" s="41" customFormat="1" x14ac:dyDescent="0.65">
      <c r="D292" s="90"/>
    </row>
    <row r="293" spans="4:4" s="41" customFormat="1" x14ac:dyDescent="0.65">
      <c r="D293" s="90"/>
    </row>
    <row r="294" spans="4:4" s="41" customFormat="1" x14ac:dyDescent="0.65">
      <c r="D294" s="90"/>
    </row>
    <row r="295" spans="4:4" s="41" customFormat="1" x14ac:dyDescent="0.65">
      <c r="D295" s="90"/>
    </row>
    <row r="296" spans="4:4" s="41" customFormat="1" x14ac:dyDescent="0.65">
      <c r="D296" s="90"/>
    </row>
    <row r="297" spans="4:4" s="41" customFormat="1" x14ac:dyDescent="0.65">
      <c r="D297" s="90"/>
    </row>
    <row r="298" spans="4:4" s="41" customFormat="1" x14ac:dyDescent="0.65">
      <c r="D298" s="90"/>
    </row>
    <row r="299" spans="4:4" s="41" customFormat="1" x14ac:dyDescent="0.65">
      <c r="D299" s="90"/>
    </row>
    <row r="300" spans="4:4" s="41" customFormat="1" x14ac:dyDescent="0.65">
      <c r="D300" s="90"/>
    </row>
    <row r="301" spans="4:4" s="41" customFormat="1" x14ac:dyDescent="0.65">
      <c r="D301" s="90"/>
    </row>
    <row r="302" spans="4:4" s="41" customFormat="1" x14ac:dyDescent="0.65">
      <c r="D302" s="90"/>
    </row>
    <row r="303" spans="4:4" s="41" customFormat="1" x14ac:dyDescent="0.65">
      <c r="D303" s="90"/>
    </row>
    <row r="304" spans="4:4" s="41" customFormat="1" x14ac:dyDescent="0.65">
      <c r="D304" s="90"/>
    </row>
    <row r="305" spans="4:4" s="41" customFormat="1" x14ac:dyDescent="0.65">
      <c r="D305" s="90"/>
    </row>
    <row r="306" spans="4:4" s="41" customFormat="1" x14ac:dyDescent="0.65">
      <c r="D306" s="90"/>
    </row>
    <row r="307" spans="4:4" s="41" customFormat="1" x14ac:dyDescent="0.65">
      <c r="D307" s="90"/>
    </row>
    <row r="308" spans="4:4" s="41" customFormat="1" x14ac:dyDescent="0.65">
      <c r="D308" s="90"/>
    </row>
    <row r="309" spans="4:4" s="41" customFormat="1" x14ac:dyDescent="0.65">
      <c r="D309" s="90"/>
    </row>
    <row r="310" spans="4:4" s="41" customFormat="1" x14ac:dyDescent="0.65">
      <c r="D310" s="90"/>
    </row>
    <row r="311" spans="4:4" s="41" customFormat="1" x14ac:dyDescent="0.65">
      <c r="D311" s="90"/>
    </row>
    <row r="312" spans="4:4" s="41" customFormat="1" x14ac:dyDescent="0.65">
      <c r="D312" s="90"/>
    </row>
    <row r="313" spans="4:4" s="41" customFormat="1" x14ac:dyDescent="0.65">
      <c r="D313" s="90"/>
    </row>
    <row r="314" spans="4:4" s="41" customFormat="1" x14ac:dyDescent="0.65">
      <c r="D314" s="90"/>
    </row>
    <row r="315" spans="4:4" s="41" customFormat="1" x14ac:dyDescent="0.65">
      <c r="D315" s="90"/>
    </row>
    <row r="316" spans="4:4" s="41" customFormat="1" x14ac:dyDescent="0.65">
      <c r="D316" s="90"/>
    </row>
    <row r="317" spans="4:4" s="41" customFormat="1" x14ac:dyDescent="0.65">
      <c r="D317" s="90"/>
    </row>
    <row r="318" spans="4:4" s="41" customFormat="1" x14ac:dyDescent="0.65">
      <c r="D318" s="90"/>
    </row>
    <row r="319" spans="4:4" s="41" customFormat="1" x14ac:dyDescent="0.65">
      <c r="D319" s="90"/>
    </row>
    <row r="320" spans="4:4" s="41" customFormat="1" x14ac:dyDescent="0.65">
      <c r="D320" s="90"/>
    </row>
    <row r="321" spans="4:4" s="41" customFormat="1" x14ac:dyDescent="0.65">
      <c r="D321" s="90"/>
    </row>
    <row r="322" spans="4:4" s="41" customFormat="1" x14ac:dyDescent="0.65">
      <c r="D322" s="90"/>
    </row>
    <row r="323" spans="4:4" s="41" customFormat="1" x14ac:dyDescent="0.65">
      <c r="D323" s="90"/>
    </row>
    <row r="324" spans="4:4" s="41" customFormat="1" x14ac:dyDescent="0.65">
      <c r="D324" s="90"/>
    </row>
    <row r="325" spans="4:4" s="41" customFormat="1" x14ac:dyDescent="0.65">
      <c r="D325" s="90"/>
    </row>
    <row r="326" spans="4:4" s="41" customFormat="1" x14ac:dyDescent="0.65">
      <c r="D326" s="90"/>
    </row>
    <row r="327" spans="4:4" s="41" customFormat="1" x14ac:dyDescent="0.65">
      <c r="D327" s="90"/>
    </row>
    <row r="328" spans="4:4" s="41" customFormat="1" x14ac:dyDescent="0.65">
      <c r="D328" s="90"/>
    </row>
    <row r="329" spans="4:4" s="41" customFormat="1" x14ac:dyDescent="0.65">
      <c r="D329" s="90"/>
    </row>
    <row r="330" spans="4:4" s="41" customFormat="1" x14ac:dyDescent="0.65">
      <c r="D330" s="90"/>
    </row>
    <row r="331" spans="4:4" s="41" customFormat="1" x14ac:dyDescent="0.65">
      <c r="D331" s="90"/>
    </row>
    <row r="332" spans="4:4" s="41" customFormat="1" x14ac:dyDescent="0.65">
      <c r="D332" s="90"/>
    </row>
    <row r="333" spans="4:4" s="41" customFormat="1" x14ac:dyDescent="0.65">
      <c r="D333" s="90"/>
    </row>
    <row r="334" spans="4:4" s="41" customFormat="1" x14ac:dyDescent="0.65">
      <c r="D334" s="90"/>
    </row>
    <row r="335" spans="4:4" s="41" customFormat="1" x14ac:dyDescent="0.65">
      <c r="D335" s="90"/>
    </row>
    <row r="336" spans="4:4" s="41" customFormat="1" x14ac:dyDescent="0.65">
      <c r="D336" s="90"/>
    </row>
    <row r="337" spans="4:4" s="41" customFormat="1" x14ac:dyDescent="0.65">
      <c r="D337" s="90"/>
    </row>
    <row r="338" spans="4:4" s="41" customFormat="1" x14ac:dyDescent="0.65">
      <c r="D338" s="90"/>
    </row>
    <row r="339" spans="4:4" s="41" customFormat="1" x14ac:dyDescent="0.65">
      <c r="D339" s="90"/>
    </row>
    <row r="340" spans="4:4" s="41" customFormat="1" x14ac:dyDescent="0.65">
      <c r="D340" s="90"/>
    </row>
    <row r="341" spans="4:4" s="41" customFormat="1" x14ac:dyDescent="0.65">
      <c r="D341" s="90"/>
    </row>
    <row r="342" spans="4:4" s="41" customFormat="1" x14ac:dyDescent="0.65">
      <c r="D342" s="90"/>
    </row>
    <row r="343" spans="4:4" s="41" customFormat="1" x14ac:dyDescent="0.65">
      <c r="D343" s="90"/>
    </row>
    <row r="344" spans="4:4" s="41" customFormat="1" x14ac:dyDescent="0.65">
      <c r="D344" s="90"/>
    </row>
    <row r="345" spans="4:4" s="41" customFormat="1" x14ac:dyDescent="0.65">
      <c r="D345" s="90"/>
    </row>
    <row r="346" spans="4:4" s="41" customFormat="1" x14ac:dyDescent="0.65">
      <c r="D346" s="90"/>
    </row>
    <row r="347" spans="4:4" s="41" customFormat="1" x14ac:dyDescent="0.65">
      <c r="D347" s="90"/>
    </row>
    <row r="348" spans="4:4" s="41" customFormat="1" x14ac:dyDescent="0.65">
      <c r="D348" s="90"/>
    </row>
    <row r="349" spans="4:4" s="41" customFormat="1" x14ac:dyDescent="0.65">
      <c r="D349" s="90"/>
    </row>
    <row r="350" spans="4:4" s="41" customFormat="1" x14ac:dyDescent="0.65">
      <c r="D350" s="90"/>
    </row>
    <row r="351" spans="4:4" s="41" customFormat="1" x14ac:dyDescent="0.65">
      <c r="D351" s="90"/>
    </row>
    <row r="352" spans="4:4" s="41" customFormat="1" x14ac:dyDescent="0.65">
      <c r="D352" s="90"/>
    </row>
    <row r="353" spans="4:4" s="41" customFormat="1" x14ac:dyDescent="0.65">
      <c r="D353" s="90"/>
    </row>
    <row r="354" spans="4:4" s="41" customFormat="1" x14ac:dyDescent="0.65">
      <c r="D354" s="90"/>
    </row>
    <row r="355" spans="4:4" s="41" customFormat="1" x14ac:dyDescent="0.65">
      <c r="D355" s="90"/>
    </row>
    <row r="356" spans="4:4" s="41" customFormat="1" x14ac:dyDescent="0.65">
      <c r="D356" s="90"/>
    </row>
    <row r="357" spans="4:4" s="41" customFormat="1" x14ac:dyDescent="0.65">
      <c r="D357" s="90"/>
    </row>
    <row r="358" spans="4:4" s="41" customFormat="1" x14ac:dyDescent="0.65">
      <c r="D358" s="90"/>
    </row>
    <row r="359" spans="4:4" s="41" customFormat="1" x14ac:dyDescent="0.65">
      <c r="D359" s="90"/>
    </row>
    <row r="360" spans="4:4" s="41" customFormat="1" x14ac:dyDescent="0.65">
      <c r="D360" s="90"/>
    </row>
    <row r="361" spans="4:4" s="41" customFormat="1" x14ac:dyDescent="0.65">
      <c r="D361" s="90"/>
    </row>
    <row r="362" spans="4:4" s="41" customFormat="1" x14ac:dyDescent="0.65">
      <c r="D362" s="90"/>
    </row>
    <row r="363" spans="4:4" s="41" customFormat="1" x14ac:dyDescent="0.65">
      <c r="D363" s="90"/>
    </row>
    <row r="364" spans="4:4" s="41" customFormat="1" x14ac:dyDescent="0.65">
      <c r="D364" s="90"/>
    </row>
    <row r="365" spans="4:4" s="41" customFormat="1" x14ac:dyDescent="0.65">
      <c r="D365" s="90"/>
    </row>
    <row r="366" spans="4:4" s="41" customFormat="1" x14ac:dyDescent="0.65">
      <c r="D366" s="90"/>
    </row>
    <row r="367" spans="4:4" s="41" customFormat="1" x14ac:dyDescent="0.65">
      <c r="D367" s="90"/>
    </row>
    <row r="368" spans="4:4" s="41" customFormat="1" x14ac:dyDescent="0.65">
      <c r="D368" s="90"/>
    </row>
    <row r="369" spans="4:4" s="41" customFormat="1" x14ac:dyDescent="0.65">
      <c r="D369" s="90"/>
    </row>
    <row r="370" spans="4:4" s="41" customFormat="1" x14ac:dyDescent="0.65">
      <c r="D370" s="90"/>
    </row>
    <row r="371" spans="4:4" s="41" customFormat="1" x14ac:dyDescent="0.65">
      <c r="D371" s="90"/>
    </row>
    <row r="372" spans="4:4" s="41" customFormat="1" x14ac:dyDescent="0.65">
      <c r="D372" s="90"/>
    </row>
    <row r="373" spans="4:4" s="41" customFormat="1" x14ac:dyDescent="0.65">
      <c r="D373" s="90"/>
    </row>
    <row r="374" spans="4:4" s="41" customFormat="1" x14ac:dyDescent="0.65">
      <c r="D374" s="90"/>
    </row>
    <row r="375" spans="4:4" s="41" customFormat="1" x14ac:dyDescent="0.65">
      <c r="D375" s="90"/>
    </row>
    <row r="376" spans="4:4" s="41" customFormat="1" x14ac:dyDescent="0.65">
      <c r="D376" s="90"/>
    </row>
    <row r="377" spans="4:4" s="41" customFormat="1" x14ac:dyDescent="0.65">
      <c r="D377" s="90"/>
    </row>
    <row r="378" spans="4:4" s="41" customFormat="1" x14ac:dyDescent="0.65">
      <c r="D378" s="90"/>
    </row>
    <row r="379" spans="4:4" s="41" customFormat="1" x14ac:dyDescent="0.65">
      <c r="D379" s="90"/>
    </row>
    <row r="380" spans="4:4" s="41" customFormat="1" x14ac:dyDescent="0.65">
      <c r="D380" s="90"/>
    </row>
    <row r="381" spans="4:4" s="41" customFormat="1" x14ac:dyDescent="0.65">
      <c r="D381" s="90"/>
    </row>
    <row r="382" spans="4:4" s="41" customFormat="1" x14ac:dyDescent="0.65">
      <c r="D382" s="90"/>
    </row>
    <row r="383" spans="4:4" s="41" customFormat="1" x14ac:dyDescent="0.65">
      <c r="D383" s="90"/>
    </row>
    <row r="384" spans="4:4" s="41" customFormat="1" x14ac:dyDescent="0.65">
      <c r="D384" s="90"/>
    </row>
    <row r="385" spans="4:4" s="41" customFormat="1" x14ac:dyDescent="0.65">
      <c r="D385" s="90"/>
    </row>
    <row r="386" spans="4:4" s="41" customFormat="1" x14ac:dyDescent="0.65">
      <c r="D386" s="90"/>
    </row>
    <row r="387" spans="4:4" s="41" customFormat="1" x14ac:dyDescent="0.65">
      <c r="D387" s="90"/>
    </row>
    <row r="388" spans="4:4" s="41" customFormat="1" x14ac:dyDescent="0.65">
      <c r="D388" s="90"/>
    </row>
    <row r="389" spans="4:4" s="41" customFormat="1" x14ac:dyDescent="0.65">
      <c r="D389" s="90"/>
    </row>
    <row r="390" spans="4:4" s="41" customFormat="1" x14ac:dyDescent="0.65">
      <c r="D390" s="90"/>
    </row>
    <row r="391" spans="4:4" s="41" customFormat="1" x14ac:dyDescent="0.65">
      <c r="D391" s="90"/>
    </row>
    <row r="392" spans="4:4" s="41" customFormat="1" x14ac:dyDescent="0.65">
      <c r="D392" s="90"/>
    </row>
    <row r="393" spans="4:4" s="41" customFormat="1" x14ac:dyDescent="0.65">
      <c r="D393" s="90"/>
    </row>
    <row r="394" spans="4:4" s="41" customFormat="1" x14ac:dyDescent="0.65">
      <c r="D394" s="90"/>
    </row>
    <row r="395" spans="4:4" s="41" customFormat="1" x14ac:dyDescent="0.65">
      <c r="D395" s="90"/>
    </row>
    <row r="396" spans="4:4" s="41" customFormat="1" x14ac:dyDescent="0.65">
      <c r="D396" s="90"/>
    </row>
    <row r="397" spans="4:4" s="41" customFormat="1" x14ac:dyDescent="0.65">
      <c r="D397" s="90"/>
    </row>
    <row r="398" spans="4:4" s="41" customFormat="1" x14ac:dyDescent="0.65">
      <c r="D398" s="90"/>
    </row>
    <row r="399" spans="4:4" s="41" customFormat="1" x14ac:dyDescent="0.65">
      <c r="D399" s="90"/>
    </row>
    <row r="400" spans="4:4" s="41" customFormat="1" x14ac:dyDescent="0.65">
      <c r="D400" s="90"/>
    </row>
    <row r="401" spans="4:4" s="41" customFormat="1" x14ac:dyDescent="0.65">
      <c r="D401" s="90"/>
    </row>
    <row r="402" spans="4:4" s="41" customFormat="1" x14ac:dyDescent="0.65">
      <c r="D402" s="90"/>
    </row>
    <row r="403" spans="4:4" s="41" customFormat="1" x14ac:dyDescent="0.65">
      <c r="D403" s="90"/>
    </row>
    <row r="404" spans="4:4" s="41" customFormat="1" x14ac:dyDescent="0.65">
      <c r="D404" s="90"/>
    </row>
    <row r="405" spans="4:4" s="41" customFormat="1" x14ac:dyDescent="0.65">
      <c r="D405" s="90"/>
    </row>
    <row r="406" spans="4:4" s="41" customFormat="1" x14ac:dyDescent="0.65">
      <c r="D406" s="90"/>
    </row>
    <row r="407" spans="4:4" s="41" customFormat="1" x14ac:dyDescent="0.65">
      <c r="D407" s="90"/>
    </row>
    <row r="408" spans="4:4" s="41" customFormat="1" x14ac:dyDescent="0.65">
      <c r="D408" s="90"/>
    </row>
    <row r="409" spans="4:4" s="41" customFormat="1" x14ac:dyDescent="0.65">
      <c r="D409" s="90"/>
    </row>
    <row r="410" spans="4:4" s="41" customFormat="1" x14ac:dyDescent="0.65">
      <c r="D410" s="90"/>
    </row>
    <row r="411" spans="4:4" s="41" customFormat="1" x14ac:dyDescent="0.65">
      <c r="D411" s="90"/>
    </row>
    <row r="412" spans="4:4" s="41" customFormat="1" x14ac:dyDescent="0.65">
      <c r="D412" s="90"/>
    </row>
    <row r="413" spans="4:4" s="41" customFormat="1" x14ac:dyDescent="0.65">
      <c r="D413" s="90"/>
    </row>
    <row r="414" spans="4:4" s="41" customFormat="1" x14ac:dyDescent="0.65">
      <c r="D414" s="90"/>
    </row>
    <row r="415" spans="4:4" s="41" customFormat="1" x14ac:dyDescent="0.65">
      <c r="D415" s="90"/>
    </row>
    <row r="416" spans="4:4" s="41" customFormat="1" x14ac:dyDescent="0.65">
      <c r="D416" s="90"/>
    </row>
    <row r="417" spans="4:4" s="41" customFormat="1" x14ac:dyDescent="0.65">
      <c r="D417" s="90"/>
    </row>
    <row r="418" spans="4:4" s="41" customFormat="1" x14ac:dyDescent="0.65">
      <c r="D418" s="90"/>
    </row>
    <row r="419" spans="4:4" s="41" customFormat="1" x14ac:dyDescent="0.65">
      <c r="D419" s="90"/>
    </row>
    <row r="420" spans="4:4" s="41" customFormat="1" x14ac:dyDescent="0.65">
      <c r="D420" s="90"/>
    </row>
    <row r="421" spans="4:4" s="41" customFormat="1" x14ac:dyDescent="0.65">
      <c r="D421" s="90"/>
    </row>
    <row r="422" spans="4:4" s="41" customFormat="1" x14ac:dyDescent="0.65">
      <c r="D422" s="90"/>
    </row>
    <row r="423" spans="4:4" s="41" customFormat="1" x14ac:dyDescent="0.65">
      <c r="D423" s="90"/>
    </row>
    <row r="424" spans="4:4" s="41" customFormat="1" x14ac:dyDescent="0.65">
      <c r="D424" s="90"/>
    </row>
    <row r="425" spans="4:4" s="41" customFormat="1" x14ac:dyDescent="0.65">
      <c r="D425" s="90"/>
    </row>
    <row r="426" spans="4:4" s="41" customFormat="1" x14ac:dyDescent="0.65">
      <c r="D426" s="90"/>
    </row>
    <row r="427" spans="4:4" s="41" customFormat="1" x14ac:dyDescent="0.65">
      <c r="D427" s="90"/>
    </row>
    <row r="428" spans="4:4" s="41" customFormat="1" x14ac:dyDescent="0.65">
      <c r="D428" s="90"/>
    </row>
    <row r="429" spans="4:4" s="41" customFormat="1" x14ac:dyDescent="0.65">
      <c r="D429" s="90"/>
    </row>
    <row r="430" spans="4:4" s="41" customFormat="1" x14ac:dyDescent="0.65">
      <c r="D430" s="90"/>
    </row>
    <row r="431" spans="4:4" s="41" customFormat="1" x14ac:dyDescent="0.65">
      <c r="D431" s="90"/>
    </row>
    <row r="432" spans="4:4" s="41" customFormat="1" x14ac:dyDescent="0.65">
      <c r="D432" s="90"/>
    </row>
    <row r="433" spans="4:4" s="41" customFormat="1" x14ac:dyDescent="0.65">
      <c r="D433" s="90"/>
    </row>
    <row r="434" spans="4:4" s="41" customFormat="1" x14ac:dyDescent="0.65">
      <c r="D434" s="90"/>
    </row>
  </sheetData>
  <sheetProtection selectLockedCells="1"/>
  <mergeCells count="30">
    <mergeCell ref="A37:C37"/>
    <mergeCell ref="A33:C33"/>
    <mergeCell ref="A24:C24"/>
    <mergeCell ref="A36:C36"/>
    <mergeCell ref="A27:C27"/>
    <mergeCell ref="A28:C28"/>
    <mergeCell ref="A69:C69"/>
    <mergeCell ref="A60:C60"/>
    <mergeCell ref="A51:C51"/>
    <mergeCell ref="A42:C42"/>
    <mergeCell ref="A45:C45"/>
    <mergeCell ref="A54:C54"/>
    <mergeCell ref="A63:C63"/>
    <mergeCell ref="A46:C46"/>
    <mergeCell ref="A55:C55"/>
    <mergeCell ref="A64:C64"/>
    <mergeCell ref="A1:C1"/>
    <mergeCell ref="A9:C9"/>
    <mergeCell ref="A18:C18"/>
    <mergeCell ref="A10:C10"/>
    <mergeCell ref="A19:C19"/>
    <mergeCell ref="A15:C15"/>
    <mergeCell ref="A3:C3"/>
    <mergeCell ref="D54:D61"/>
    <mergeCell ref="D63:D71"/>
    <mergeCell ref="D9:D16"/>
    <mergeCell ref="D18:D25"/>
    <mergeCell ref="D27:D34"/>
    <mergeCell ref="D36:D43"/>
    <mergeCell ref="D45:D52"/>
  </mergeCells>
  <hyperlinks>
    <hyperlink ref="A5" location="'Writing Placement'!A9:A23" display="Accuplacer"/>
    <hyperlink ref="A6" location="'Writing Placement'!A18:A32" display="ACT"/>
    <hyperlink ref="A7" location="'Writing Placement'!A27:A41" display="GED"/>
    <hyperlink ref="B5" location="'Writing Placement'!A36:A50" display="HiSET"/>
    <hyperlink ref="B6" location="'Writing Placement'!A45:A59" display="PSAT"/>
    <hyperlink ref="B7" location="'Writing Placement'!A54:A68" display="SAT"/>
    <hyperlink ref="C5" location="'Writing Placement'!A63:A78" display="TASC"/>
    <hyperlink ref="D9:D16" location="'Writing Placement'!A1" display="Return to top"/>
    <hyperlink ref="D18:D25" location="'Writing Placement'!A1" display="Return to top"/>
    <hyperlink ref="D27:D34" location="'Writing Placement'!A1" display="Return to top"/>
    <hyperlink ref="D36:D43" location="'Writing Placement'!A1" display="Return to top"/>
    <hyperlink ref="D45:D52" location="'Writing Placement'!A1" display="Return to top"/>
    <hyperlink ref="D54:D61" location="'Writing Placement'!A1" display="Return to top"/>
    <hyperlink ref="D63:D70" location="'Reading Placement'!A1" display="Return to top"/>
    <hyperlink ref="D63:D71" location="'Writing Placement'!A1" display="Return to top"/>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224"/>
  <sheetViews>
    <sheetView zoomScale="115" zoomScaleNormal="115" workbookViewId="0">
      <selection activeCell="B7" sqref="B7"/>
    </sheetView>
  </sheetViews>
  <sheetFormatPr defaultColWidth="9.08984375" defaultRowHeight="14.5" x14ac:dyDescent="0.35"/>
  <cols>
    <col min="1" max="3" width="63.36328125" style="1" customWidth="1"/>
    <col min="4" max="4" width="9.6328125" style="41" bestFit="1" customWidth="1"/>
    <col min="5" max="5" width="12.08984375" style="41" bestFit="1" customWidth="1"/>
    <col min="6" max="44" width="9.08984375" style="41"/>
    <col min="45" max="16384" width="9.08984375" style="1"/>
  </cols>
  <sheetData>
    <row r="1" spans="1:44" s="2" customFormat="1" ht="60" customHeight="1" x14ac:dyDescent="0.6">
      <c r="A1" s="119" t="s">
        <v>119</v>
      </c>
      <c r="B1" s="119"/>
      <c r="C1" s="119"/>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row>
    <row r="2" spans="1:44" ht="21" x14ac:dyDescent="0.5">
      <c r="A2" s="77"/>
      <c r="B2" s="77"/>
      <c r="C2" s="77"/>
    </row>
    <row r="3" spans="1:44" ht="21.75" customHeight="1" thickBot="1" x14ac:dyDescent="0.4">
      <c r="A3" s="126" t="s">
        <v>111</v>
      </c>
      <c r="B3" s="127"/>
      <c r="C3" s="128"/>
    </row>
    <row r="4" spans="1:44" ht="18.5" x14ac:dyDescent="0.45">
      <c r="A4" s="18"/>
      <c r="B4" s="18"/>
      <c r="C4" s="18"/>
    </row>
    <row r="5" spans="1:44" ht="21" x14ac:dyDescent="0.45">
      <c r="A5" s="84" t="s">
        <v>0</v>
      </c>
      <c r="B5" s="84"/>
      <c r="C5" s="84"/>
      <c r="D5" s="47"/>
    </row>
    <row r="6" spans="1:44" ht="18.5" x14ac:dyDescent="0.45">
      <c r="A6" s="11"/>
      <c r="B6" s="11"/>
      <c r="C6" s="11"/>
      <c r="D6" s="47"/>
    </row>
    <row r="7" spans="1:44" ht="409.5" customHeight="1" x14ac:dyDescent="0.45">
      <c r="A7" s="47"/>
      <c r="B7" s="47"/>
      <c r="C7" s="47"/>
    </row>
    <row r="8" spans="1:44" ht="21" x14ac:dyDescent="0.35">
      <c r="A8" s="125" t="s">
        <v>10</v>
      </c>
      <c r="B8" s="125"/>
      <c r="C8" s="125"/>
    </row>
    <row r="9" spans="1:44" ht="16" thickBot="1" x14ac:dyDescent="0.4">
      <c r="A9" s="116" t="s">
        <v>62</v>
      </c>
      <c r="B9" s="117"/>
      <c r="C9" s="118"/>
    </row>
    <row r="10" spans="1:44" ht="16.5" thickTop="1" thickBot="1" x14ac:dyDescent="0.4">
      <c r="A10" s="6" t="s">
        <v>58</v>
      </c>
      <c r="B10" s="79"/>
      <c r="C10" s="7"/>
      <c r="D10" s="43"/>
      <c r="E10" s="43"/>
    </row>
    <row r="11" spans="1:44" ht="16" thickTop="1" x14ac:dyDescent="0.35">
      <c r="A11" s="5" t="s">
        <v>59</v>
      </c>
      <c r="B11" s="8" t="str">
        <f>IF(ISBLANK(B10)," ", EDATE(B10,48))</f>
        <v xml:space="preserve"> </v>
      </c>
      <c r="C11" s="3"/>
      <c r="D11" s="43"/>
      <c r="E11" s="43"/>
    </row>
    <row r="12" spans="1:44" ht="15.5" x14ac:dyDescent="0.35">
      <c r="A12" s="5" t="s">
        <v>9</v>
      </c>
      <c r="B12" s="4">
        <f ca="1">TODAY()</f>
        <v>44207</v>
      </c>
      <c r="C12" s="3"/>
      <c r="D12" s="43"/>
      <c r="E12" s="43"/>
    </row>
    <row r="13" spans="1:44" ht="15.5" x14ac:dyDescent="0.35">
      <c r="A13" s="5"/>
      <c r="B13" s="17" t="str">
        <f ca="1">IF(ISBLANK(B10)," ", IF(B11&gt;TODAY(),"Your scores are valid.", "Your scores have expired."))</f>
        <v xml:space="preserve"> </v>
      </c>
      <c r="C13" s="3"/>
      <c r="D13" s="43"/>
      <c r="E13" s="43"/>
    </row>
    <row r="14" spans="1:44" ht="16" thickBot="1" x14ac:dyDescent="0.4">
      <c r="A14" s="116" t="s">
        <v>63</v>
      </c>
      <c r="B14" s="117"/>
      <c r="C14" s="118"/>
      <c r="D14" s="43"/>
      <c r="E14" s="43"/>
    </row>
    <row r="15" spans="1:44" ht="66.75" customHeight="1" thickTop="1" thickBot="1" x14ac:dyDescent="0.4">
      <c r="A15" s="6" t="s">
        <v>60</v>
      </c>
      <c r="B15" s="78"/>
      <c r="C15" s="7" t="str">
        <f>IF(ISBLANK(B15)," ",IF(B15&gt;=121,"Scores are not within range.",IF(B15&gt;=113,"Student may register for ENG 101 or ENG 130, if developmental writing prerequsites met.",IF(B15&gt;=90,"Student may register for ENG 079.",IF(B15&gt;=66,"Student may register for ENG 078.",IF(B15&gt;=20,"Student may only enroll in Adult Education coursework.", "Scores are not within range."))))))</f>
        <v xml:space="preserve"> </v>
      </c>
      <c r="D15" s="43"/>
      <c r="E15" s="43"/>
    </row>
    <row r="16" spans="1:44" ht="66.75" customHeight="1" thickTop="1" thickBot="1" x14ac:dyDescent="0.4">
      <c r="A16" s="6" t="s">
        <v>61</v>
      </c>
      <c r="B16" s="78"/>
      <c r="C16" s="7" t="str">
        <f>IF(ISBLANK(B16)," ",IF(B16&gt;=7,"Scores are not within range.",IF(B16&gt;=6,"Student may register for ENG 101 or ENG 130, if developmental writing prerequsites met.",IF(B16&gt;=5,"Student may register for ENG 089.",IF(B16&gt;=2,"Student may register for ENG 088.",IF(B16&gt;=1,"Student may only enroll in Adult Education coursework.", "Scores are not within range."))))))</f>
        <v xml:space="preserve"> </v>
      </c>
      <c r="D16" s="43"/>
      <c r="E16" s="43"/>
    </row>
    <row r="17" spans="1:5" s="41" customFormat="1" ht="16" thickTop="1" x14ac:dyDescent="0.35">
      <c r="A17" s="43"/>
      <c r="B17" s="49"/>
      <c r="C17" s="43"/>
      <c r="D17" s="43"/>
      <c r="E17" s="43"/>
    </row>
    <row r="18" spans="1:5" s="41" customFormat="1" ht="15.5" x14ac:dyDescent="0.35">
      <c r="A18" s="43"/>
      <c r="B18" s="43" t="str">
        <f>IF(ISBLANK(B17)," ",IF(B17&gt;=121,"Scores are not within range.", IF(B17&gt;=70,"Student may register for ENG 101 or ENG 130, if developmental writing prerequsites met.", IF(B17&gt;=46, "Student may register for ENG 021 or ENG 022.", IF(B17&gt;=33, "Student may register for ENG 020.",IF(B17&gt;=20, "Student may only enroll in Adult Education coursework.", "Scores are not within range."))))))</f>
        <v xml:space="preserve"> </v>
      </c>
      <c r="C18" s="43"/>
    </row>
    <row r="19" spans="1:5" s="41" customFormat="1" x14ac:dyDescent="0.35"/>
    <row r="20" spans="1:5" s="41" customFormat="1" x14ac:dyDescent="0.35"/>
    <row r="21" spans="1:5" s="41" customFormat="1" x14ac:dyDescent="0.35"/>
    <row r="22" spans="1:5" s="41" customFormat="1" x14ac:dyDescent="0.35"/>
    <row r="23" spans="1:5" s="41" customFormat="1" x14ac:dyDescent="0.35"/>
    <row r="24" spans="1:5" s="41" customFormat="1" x14ac:dyDescent="0.35"/>
    <row r="25" spans="1:5" s="41" customFormat="1" x14ac:dyDescent="0.35"/>
    <row r="26" spans="1:5" s="41" customFormat="1" x14ac:dyDescent="0.35"/>
    <row r="27" spans="1:5" s="41" customFormat="1" x14ac:dyDescent="0.35"/>
    <row r="28" spans="1:5" s="41" customFormat="1" x14ac:dyDescent="0.35"/>
    <row r="29" spans="1:5" s="41" customFormat="1" x14ac:dyDescent="0.35"/>
    <row r="30" spans="1:5" s="41" customFormat="1" x14ac:dyDescent="0.35"/>
    <row r="31" spans="1:5" s="41" customFormat="1" x14ac:dyDescent="0.35"/>
    <row r="32" spans="1:5"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row r="95" s="41" customFormat="1" x14ac:dyDescent="0.35"/>
    <row r="96" s="41" customFormat="1" x14ac:dyDescent="0.35"/>
    <row r="97" s="41" customFormat="1" x14ac:dyDescent="0.35"/>
    <row r="98" s="41" customFormat="1" x14ac:dyDescent="0.35"/>
    <row r="99" s="41" customFormat="1" x14ac:dyDescent="0.35"/>
    <row r="100" s="41" customFormat="1" x14ac:dyDescent="0.35"/>
    <row r="101" s="41" customFormat="1" x14ac:dyDescent="0.35"/>
    <row r="102" s="41" customFormat="1" x14ac:dyDescent="0.35"/>
    <row r="103" s="41" customFormat="1" x14ac:dyDescent="0.35"/>
    <row r="104" s="41" customFormat="1" x14ac:dyDescent="0.35"/>
    <row r="105" s="41" customFormat="1" x14ac:dyDescent="0.35"/>
    <row r="106" s="41" customFormat="1" x14ac:dyDescent="0.35"/>
    <row r="107" s="41" customFormat="1" x14ac:dyDescent="0.35"/>
    <row r="108" s="41" customFormat="1" x14ac:dyDescent="0.35"/>
    <row r="109" s="41" customFormat="1" x14ac:dyDescent="0.35"/>
    <row r="110" s="41" customFormat="1" x14ac:dyDescent="0.35"/>
    <row r="111" s="41" customFormat="1" x14ac:dyDescent="0.35"/>
    <row r="112" s="41" customFormat="1" x14ac:dyDescent="0.35"/>
    <row r="113" s="41" customFormat="1" x14ac:dyDescent="0.35"/>
    <row r="114" s="41" customFormat="1" x14ac:dyDescent="0.35"/>
    <row r="115" s="41" customFormat="1" x14ac:dyDescent="0.35"/>
    <row r="116" s="41" customFormat="1" x14ac:dyDescent="0.35"/>
    <row r="117" s="41" customFormat="1" x14ac:dyDescent="0.35"/>
    <row r="118" s="41" customFormat="1" x14ac:dyDescent="0.35"/>
    <row r="119" s="41" customFormat="1" x14ac:dyDescent="0.35"/>
    <row r="120" s="41" customFormat="1" x14ac:dyDescent="0.35"/>
    <row r="121" s="41" customFormat="1" x14ac:dyDescent="0.35"/>
    <row r="122" s="41" customFormat="1" x14ac:dyDescent="0.35"/>
    <row r="123" s="41" customFormat="1" x14ac:dyDescent="0.35"/>
    <row r="124" s="41" customFormat="1" x14ac:dyDescent="0.35"/>
    <row r="125" s="41" customFormat="1" x14ac:dyDescent="0.35"/>
    <row r="126" s="41" customFormat="1" x14ac:dyDescent="0.35"/>
    <row r="127" s="41" customFormat="1" x14ac:dyDescent="0.35"/>
    <row r="128" s="41" customFormat="1" x14ac:dyDescent="0.35"/>
    <row r="129" s="41" customFormat="1" x14ac:dyDescent="0.35"/>
    <row r="130" s="41" customFormat="1" x14ac:dyDescent="0.35"/>
    <row r="131" s="41" customFormat="1" x14ac:dyDescent="0.35"/>
    <row r="132" s="41" customFormat="1" x14ac:dyDescent="0.35"/>
    <row r="133" s="41" customFormat="1" x14ac:dyDescent="0.35"/>
    <row r="134" s="41" customFormat="1" x14ac:dyDescent="0.35"/>
    <row r="135" s="41" customFormat="1" x14ac:dyDescent="0.35"/>
    <row r="136" s="41" customFormat="1" x14ac:dyDescent="0.35"/>
    <row r="137" s="41" customFormat="1" x14ac:dyDescent="0.35"/>
    <row r="138" s="41" customFormat="1" x14ac:dyDescent="0.35"/>
    <row r="139" s="41" customFormat="1" x14ac:dyDescent="0.35"/>
    <row r="140" s="41" customFormat="1" x14ac:dyDescent="0.35"/>
    <row r="141" s="41" customFormat="1" x14ac:dyDescent="0.35"/>
    <row r="142" s="41" customFormat="1" x14ac:dyDescent="0.35"/>
    <row r="143" s="41" customFormat="1" x14ac:dyDescent="0.35"/>
    <row r="144" s="41" customFormat="1" x14ac:dyDescent="0.35"/>
    <row r="145" s="41" customFormat="1" x14ac:dyDescent="0.35"/>
    <row r="146" s="41" customFormat="1" x14ac:dyDescent="0.35"/>
    <row r="147" s="41" customFormat="1" x14ac:dyDescent="0.35"/>
    <row r="148" s="41" customFormat="1" x14ac:dyDescent="0.35"/>
    <row r="149" s="41" customFormat="1" x14ac:dyDescent="0.35"/>
    <row r="150" s="41" customFormat="1" x14ac:dyDescent="0.35"/>
    <row r="151" s="41" customFormat="1" x14ac:dyDescent="0.35"/>
    <row r="152" s="41" customFormat="1" x14ac:dyDescent="0.35"/>
    <row r="153" s="41" customFormat="1" x14ac:dyDescent="0.35"/>
    <row r="154" s="41" customFormat="1" x14ac:dyDescent="0.35"/>
    <row r="155" s="41" customFormat="1" x14ac:dyDescent="0.35"/>
    <row r="156" s="41" customFormat="1" x14ac:dyDescent="0.35"/>
    <row r="157" s="41" customFormat="1" x14ac:dyDescent="0.35"/>
    <row r="158" s="41" customFormat="1" x14ac:dyDescent="0.35"/>
    <row r="159" s="41" customFormat="1" x14ac:dyDescent="0.35"/>
    <row r="160" s="41" customFormat="1" x14ac:dyDescent="0.35"/>
    <row r="161" s="41" customFormat="1" x14ac:dyDescent="0.35"/>
    <row r="162" s="41" customFormat="1" x14ac:dyDescent="0.35"/>
    <row r="163" s="41" customFormat="1" x14ac:dyDescent="0.35"/>
    <row r="164" s="41" customFormat="1" x14ac:dyDescent="0.35"/>
    <row r="165" s="41" customFormat="1" x14ac:dyDescent="0.35"/>
    <row r="166" s="41" customFormat="1" x14ac:dyDescent="0.35"/>
    <row r="167" s="41" customFormat="1" x14ac:dyDescent="0.35"/>
    <row r="168" s="41" customFormat="1" x14ac:dyDescent="0.35"/>
    <row r="169" s="41" customFormat="1" x14ac:dyDescent="0.35"/>
    <row r="170" s="41" customFormat="1" x14ac:dyDescent="0.35"/>
    <row r="171" s="41" customFormat="1" x14ac:dyDescent="0.35"/>
    <row r="172" s="41" customFormat="1" x14ac:dyDescent="0.35"/>
    <row r="173" s="41" customFormat="1" x14ac:dyDescent="0.35"/>
    <row r="174" s="41" customFormat="1" x14ac:dyDescent="0.35"/>
    <row r="175" s="41" customFormat="1" x14ac:dyDescent="0.35"/>
    <row r="176" s="41" customFormat="1" x14ac:dyDescent="0.35"/>
    <row r="177" s="41" customFormat="1" x14ac:dyDescent="0.35"/>
    <row r="178" s="41" customFormat="1" x14ac:dyDescent="0.35"/>
    <row r="179" s="41" customFormat="1" x14ac:dyDescent="0.35"/>
    <row r="180" s="41" customFormat="1" x14ac:dyDescent="0.35"/>
    <row r="181" s="41" customFormat="1" x14ac:dyDescent="0.35"/>
    <row r="182" s="41" customFormat="1" x14ac:dyDescent="0.35"/>
    <row r="183" s="41" customFormat="1" x14ac:dyDescent="0.35"/>
    <row r="184" s="41" customFormat="1" x14ac:dyDescent="0.35"/>
    <row r="185" s="41" customFormat="1" x14ac:dyDescent="0.35"/>
    <row r="186" s="41" customFormat="1" x14ac:dyDescent="0.35"/>
    <row r="187" s="41" customFormat="1" x14ac:dyDescent="0.35"/>
    <row r="188" s="41" customFormat="1" x14ac:dyDescent="0.35"/>
    <row r="189" s="41" customFormat="1" x14ac:dyDescent="0.35"/>
    <row r="190" s="41" customFormat="1" x14ac:dyDescent="0.35"/>
    <row r="191" s="41" customFormat="1" x14ac:dyDescent="0.35"/>
    <row r="192" s="41" customFormat="1" x14ac:dyDescent="0.35"/>
    <row r="193" s="41" customFormat="1" x14ac:dyDescent="0.35"/>
    <row r="194" s="41" customFormat="1" x14ac:dyDescent="0.35"/>
    <row r="195" s="41" customFormat="1" x14ac:dyDescent="0.35"/>
    <row r="196" s="41" customFormat="1" x14ac:dyDescent="0.35"/>
    <row r="197" s="41" customFormat="1" x14ac:dyDescent="0.35"/>
    <row r="198" s="41" customFormat="1" x14ac:dyDescent="0.35"/>
    <row r="199" s="41" customFormat="1" x14ac:dyDescent="0.35"/>
    <row r="200" s="41" customFormat="1" x14ac:dyDescent="0.35"/>
    <row r="201" s="41" customFormat="1" x14ac:dyDescent="0.35"/>
    <row r="202" s="41" customFormat="1" x14ac:dyDescent="0.35"/>
    <row r="203" s="41" customFormat="1" x14ac:dyDescent="0.35"/>
    <row r="204" s="41" customFormat="1" x14ac:dyDescent="0.35"/>
    <row r="205" s="41" customFormat="1" x14ac:dyDescent="0.35"/>
    <row r="206" s="41" customFormat="1" x14ac:dyDescent="0.35"/>
    <row r="207" s="41" customFormat="1" x14ac:dyDescent="0.35"/>
    <row r="208" s="41" customFormat="1" x14ac:dyDescent="0.35"/>
    <row r="209" s="41" customFormat="1" x14ac:dyDescent="0.35"/>
    <row r="210" s="41" customFormat="1" x14ac:dyDescent="0.35"/>
    <row r="211" s="41" customFormat="1" x14ac:dyDescent="0.35"/>
    <row r="212" s="41" customFormat="1" x14ac:dyDescent="0.35"/>
    <row r="213" s="41" customFormat="1" x14ac:dyDescent="0.35"/>
    <row r="214" s="41" customFormat="1" x14ac:dyDescent="0.35"/>
    <row r="215" s="41" customFormat="1" x14ac:dyDescent="0.35"/>
    <row r="216" s="41" customFormat="1" x14ac:dyDescent="0.35"/>
    <row r="217" s="41" customFormat="1" x14ac:dyDescent="0.35"/>
    <row r="218" s="41" customFormat="1" x14ac:dyDescent="0.35"/>
    <row r="219" s="41" customFormat="1" x14ac:dyDescent="0.35"/>
    <row r="220" s="41" customFormat="1" x14ac:dyDescent="0.35"/>
    <row r="221" s="41" customFormat="1" x14ac:dyDescent="0.35"/>
    <row r="222" s="41" customFormat="1" x14ac:dyDescent="0.35"/>
    <row r="223" s="41" customFormat="1" x14ac:dyDescent="0.35"/>
    <row r="224" s="41" customFormat="1" x14ac:dyDescent="0.35"/>
  </sheetData>
  <sheetProtection selectLockedCells="1"/>
  <mergeCells count="5">
    <mergeCell ref="A1:C1"/>
    <mergeCell ref="A8:C8"/>
    <mergeCell ref="A9:C9"/>
    <mergeCell ref="A14:C14"/>
    <mergeCell ref="A3:C3"/>
  </mergeCells>
  <hyperlinks>
    <hyperlink ref="A5" location="'EAP Placement'!A8:A25" display="Accuplacer"/>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12DF38AD180740ABAE77DD9A3B27F2" ma:contentTypeVersion="13" ma:contentTypeDescription="Create a new document." ma:contentTypeScope="" ma:versionID="cb6aa6b79bfebeaea44d3c079a8a27b2">
  <xsd:schema xmlns:xsd="http://www.w3.org/2001/XMLSchema" xmlns:xs="http://www.w3.org/2001/XMLSchema" xmlns:p="http://schemas.microsoft.com/office/2006/metadata/properties" xmlns:ns3="16ba2c6a-e80b-40f7-868a-8e467451857f" xmlns:ns4="fd7d4f80-8d88-4bf6-9a95-78fa5e889d9a" targetNamespace="http://schemas.microsoft.com/office/2006/metadata/properties" ma:root="true" ma:fieldsID="9d2c94a87311c03c93c54ac9d374fad8" ns3:_="" ns4:_="">
    <xsd:import namespace="16ba2c6a-e80b-40f7-868a-8e467451857f"/>
    <xsd:import namespace="fd7d4f80-8d88-4bf6-9a95-78fa5e88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a2c6a-e80b-40f7-868a-8e46745185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7d4f80-8d88-4bf6-9a95-78fa5e889d9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01CA1-E166-4068-B607-11C4CDE75812}">
  <ds:schemaRefs>
    <ds:schemaRef ds:uri="16ba2c6a-e80b-40f7-868a-8e467451857f"/>
    <ds:schemaRef ds:uri="http://purl.org/dc/terms/"/>
    <ds:schemaRef ds:uri="fd7d4f80-8d88-4bf6-9a95-78fa5e889d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6554E8-0330-492F-B0D2-6DC3E43804D4}">
  <ds:schemaRefs>
    <ds:schemaRef ds:uri="http://schemas.microsoft.com/sharepoint/v3/contenttype/forms"/>
  </ds:schemaRefs>
</ds:datastoreItem>
</file>

<file path=customXml/itemProps3.xml><?xml version="1.0" encoding="utf-8"?>
<ds:datastoreItem xmlns:ds="http://schemas.openxmlformats.org/officeDocument/2006/customXml" ds:itemID="{A7C354A5-8436-43A0-B0BE-C9AEBB093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a2c6a-e80b-40f7-868a-8e467451857f"/>
    <ds:schemaRef ds:uri="fd7d4f80-8d88-4bf6-9a95-78fa5e88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Directions</vt:lpstr>
      <vt:lpstr>Math Placement</vt:lpstr>
      <vt:lpstr>Geometry Placement</vt:lpstr>
      <vt:lpstr>Reading Placement</vt:lpstr>
      <vt:lpstr>Writing Placement</vt:lpstr>
      <vt:lpstr>EAP Placement</vt:lpstr>
    </vt:vector>
  </TitlesOfParts>
  <Company>Joliet Junior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Interactive Interpretation Guide</dc:title>
  <dc:creator>Braun, Stephanie</dc:creator>
  <cp:lastModifiedBy>Reyes, Erica</cp:lastModifiedBy>
  <dcterms:created xsi:type="dcterms:W3CDTF">2017-07-05T19:40:02Z</dcterms:created>
  <dcterms:modified xsi:type="dcterms:W3CDTF">2021-01-11T15:19:23Z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0x0101004B12DF38AD180740ABAE77DD9A3B27F2</vt:lpwstr>
  </property>
</Properties>
</file>